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85" windowWidth="14805" windowHeight="7830"/>
  </bookViews>
  <sheets>
    <sheet name="Лист1" sheetId="1" r:id="rId1"/>
    <sheet name="Лист1 (2)" sheetId="2" state="hidden" r:id="rId2"/>
  </sheets>
  <definedNames>
    <definedName name="_xlnm.Print_Area" localSheetId="0">Лист1!$A$12:$CO$116</definedName>
    <definedName name="_xlnm.Print_Area" localSheetId="1">'Лист1 (2)'!$A$3:$CJ$110</definedName>
  </definedNames>
  <calcPr calcId="162913"/>
</workbook>
</file>

<file path=xl/calcChain.xml><?xml version="1.0" encoding="utf-8"?>
<calcChain xmlns="http://schemas.openxmlformats.org/spreadsheetml/2006/main">
  <c r="BU43" i="1" l="1"/>
  <c r="BV43" i="1"/>
  <c r="BW43" i="1"/>
  <c r="BX43" i="1"/>
  <c r="BY43" i="1"/>
  <c r="BZ43" i="1"/>
  <c r="CA43" i="1"/>
  <c r="CB43" i="1"/>
  <c r="CC43" i="1"/>
  <c r="CD43" i="1"/>
  <c r="BU44" i="1"/>
  <c r="BV44" i="1"/>
  <c r="BW44" i="1"/>
  <c r="BX44" i="1"/>
  <c r="CA44" i="1"/>
  <c r="CB44" i="1"/>
  <c r="CC44" i="1"/>
  <c r="CD44" i="1"/>
  <c r="BU45" i="1"/>
  <c r="BV45" i="1"/>
  <c r="BW45" i="1"/>
  <c r="BX45" i="1"/>
  <c r="BY45" i="1"/>
  <c r="BY44" i="1" s="1"/>
  <c r="BZ45" i="1"/>
  <c r="BZ44" i="1" s="1"/>
  <c r="CA45" i="1"/>
  <c r="CB45" i="1"/>
  <c r="CC45" i="1"/>
  <c r="CD45" i="1"/>
  <c r="P61" i="1"/>
  <c r="T50" i="1"/>
  <c r="R51" i="1"/>
  <c r="S51" i="1"/>
  <c r="R38" i="1"/>
  <c r="S38" i="1"/>
  <c r="R35" i="1"/>
  <c r="S35" i="1"/>
  <c r="S32" i="1" s="1"/>
  <c r="P32" i="1"/>
  <c r="Q32" i="1"/>
  <c r="R32" i="1"/>
  <c r="N31" i="1"/>
  <c r="N32" i="1"/>
  <c r="O32" i="1"/>
  <c r="O31" i="1" s="1"/>
  <c r="O30" i="1" s="1"/>
  <c r="S74" i="1" l="1"/>
  <c r="S113" i="1" l="1"/>
  <c r="S54" i="1" l="1"/>
  <c r="CD116" i="1" l="1"/>
  <c r="CC116" i="1"/>
  <c r="CB116" i="1"/>
  <c r="CA116" i="1"/>
  <c r="BZ116" i="1"/>
  <c r="BZ115" i="1"/>
  <c r="BZ114" i="1"/>
  <c r="CC112" i="1"/>
  <c r="BZ112" i="1" s="1"/>
  <c r="CD108" i="1"/>
  <c r="CD107" i="1" s="1"/>
  <c r="CD106" i="1" s="1"/>
  <c r="CD105" i="1" s="1"/>
  <c r="CD104" i="1" s="1"/>
  <c r="CD103" i="1" s="1"/>
  <c r="CD102" i="1" s="1"/>
  <c r="CC108" i="1"/>
  <c r="CB108" i="1"/>
  <c r="CB107" i="1" s="1"/>
  <c r="CB106" i="1" s="1"/>
  <c r="CB105" i="1" s="1"/>
  <c r="CB104" i="1" s="1"/>
  <c r="CB103" i="1" s="1"/>
  <c r="CB102" i="1" s="1"/>
  <c r="CA108" i="1"/>
  <c r="CA107" i="1" s="1"/>
  <c r="CA106" i="1" s="1"/>
  <c r="CA105" i="1" s="1"/>
  <c r="CA104" i="1" s="1"/>
  <c r="CA103" i="1" s="1"/>
  <c r="CA102" i="1" s="1"/>
  <c r="BZ108" i="1"/>
  <c r="BZ107" i="1" s="1"/>
  <c r="BZ106" i="1" s="1"/>
  <c r="BZ105" i="1" s="1"/>
  <c r="BZ104" i="1" s="1"/>
  <c r="BZ103" i="1" s="1"/>
  <c r="CC107" i="1"/>
  <c r="CC106" i="1" s="1"/>
  <c r="CC105" i="1" s="1"/>
  <c r="CC104" i="1" s="1"/>
  <c r="CC103" i="1" s="1"/>
  <c r="CC102" i="1" s="1"/>
  <c r="CD78" i="1"/>
  <c r="CD77" i="1" s="1"/>
  <c r="CC78" i="1"/>
  <c r="CC77" i="1" s="1"/>
  <c r="CB78" i="1"/>
  <c r="CB77" i="1" s="1"/>
  <c r="CA78" i="1"/>
  <c r="CA77" i="1" s="1"/>
  <c r="BZ78" i="1"/>
  <c r="BZ77" i="1" s="1"/>
  <c r="CD73" i="1"/>
  <c r="CC73" i="1"/>
  <c r="CB73" i="1"/>
  <c r="CA73" i="1"/>
  <c r="BZ73" i="1"/>
  <c r="BZ72" i="1"/>
  <c r="CC71" i="1"/>
  <c r="BZ71" i="1" s="1"/>
  <c r="CC70" i="1"/>
  <c r="BZ70" i="1"/>
  <c r="CC63" i="1"/>
  <c r="BZ63" i="1" s="1"/>
  <c r="BZ60" i="1"/>
  <c r="CD57" i="1"/>
  <c r="CD56" i="1" s="1"/>
  <c r="CB57" i="1"/>
  <c r="CB56" i="1" s="1"/>
  <c r="CA57" i="1"/>
  <c r="CA56" i="1"/>
  <c r="CA55" i="1" s="1"/>
  <c r="BZ54" i="1"/>
  <c r="CD53" i="1"/>
  <c r="CC53" i="1"/>
  <c r="CB53" i="1"/>
  <c r="CA53" i="1"/>
  <c r="BZ53" i="1"/>
  <c r="CC51" i="1"/>
  <c r="BZ51" i="1"/>
  <c r="CC50" i="1"/>
  <c r="CD46" i="1"/>
  <c r="CC46" i="1"/>
  <c r="CB46" i="1"/>
  <c r="CA46" i="1"/>
  <c r="BZ46" i="1"/>
  <c r="CD42" i="1"/>
  <c r="CC42" i="1"/>
  <c r="CB42" i="1"/>
  <c r="CA42" i="1"/>
  <c r="CA41" i="1" s="1"/>
  <c r="BZ42" i="1"/>
  <c r="BZ41" i="1"/>
  <c r="CD38" i="1"/>
  <c r="CC38" i="1"/>
  <c r="CB38" i="1"/>
  <c r="CA38" i="1"/>
  <c r="BZ38" i="1"/>
  <c r="BZ37" i="1"/>
  <c r="BZ35" i="1" s="1"/>
  <c r="BZ32" i="1" s="1"/>
  <c r="CD35" i="1"/>
  <c r="CD32" i="1" s="1"/>
  <c r="CC35" i="1"/>
  <c r="CC32" i="1" s="1"/>
  <c r="CB35" i="1"/>
  <c r="CB32" i="1" s="1"/>
  <c r="CA35" i="1"/>
  <c r="CA32" i="1" s="1"/>
  <c r="BT116" i="1"/>
  <c r="BR116" i="1"/>
  <c r="BQ116" i="1"/>
  <c r="BP116" i="1"/>
  <c r="BP115" i="1"/>
  <c r="BS111" i="1"/>
  <c r="BP111" i="1" s="1"/>
  <c r="BS110" i="1"/>
  <c r="BP110" i="1"/>
  <c r="BS109" i="1"/>
  <c r="BP109" i="1" s="1"/>
  <c r="BT108" i="1"/>
  <c r="BR108" i="1"/>
  <c r="BQ108" i="1"/>
  <c r="BQ107" i="1" s="1"/>
  <c r="BQ106" i="1" s="1"/>
  <c r="BQ105" i="1" s="1"/>
  <c r="BQ104" i="1" s="1"/>
  <c r="BQ103" i="1" s="1"/>
  <c r="BQ102" i="1" s="1"/>
  <c r="BT107" i="1"/>
  <c r="BT106" i="1" s="1"/>
  <c r="BT105" i="1" s="1"/>
  <c r="BT104" i="1" s="1"/>
  <c r="BT103" i="1" s="1"/>
  <c r="BT102" i="1" s="1"/>
  <c r="BR107" i="1"/>
  <c r="BR106" i="1" s="1"/>
  <c r="BR105" i="1" s="1"/>
  <c r="BR104" i="1" s="1"/>
  <c r="BR103" i="1" s="1"/>
  <c r="BR102" i="1" s="1"/>
  <c r="BP107" i="1"/>
  <c r="BP106" i="1" s="1"/>
  <c r="BP105" i="1" s="1"/>
  <c r="BP104" i="1" s="1"/>
  <c r="BP103" i="1" s="1"/>
  <c r="BS83" i="1"/>
  <c r="BP83" i="1" s="1"/>
  <c r="BS82" i="1"/>
  <c r="BP82" i="1"/>
  <c r="BT81" i="1"/>
  <c r="BT80" i="1" s="1"/>
  <c r="BT79" i="1" s="1"/>
  <c r="BT78" i="1" s="1"/>
  <c r="BT77" i="1" s="1"/>
  <c r="BR81" i="1"/>
  <c r="BR80" i="1" s="1"/>
  <c r="BR79" i="1" s="1"/>
  <c r="BR78" i="1" s="1"/>
  <c r="BR77" i="1" s="1"/>
  <c r="BQ81" i="1"/>
  <c r="BQ80" i="1" s="1"/>
  <c r="BQ79" i="1" s="1"/>
  <c r="BQ78" i="1" s="1"/>
  <c r="BQ77" i="1" s="1"/>
  <c r="BS73" i="1"/>
  <c r="BR73" i="1"/>
  <c r="BQ73" i="1"/>
  <c r="BQ56" i="1" s="1"/>
  <c r="BP73" i="1"/>
  <c r="BS69" i="1"/>
  <c r="BP69" i="1" s="1"/>
  <c r="BS62" i="1"/>
  <c r="BS61" i="1"/>
  <c r="BP61" i="1"/>
  <c r="BP59" i="1"/>
  <c r="BT57" i="1"/>
  <c r="BT56" i="1" s="1"/>
  <c r="BR57" i="1"/>
  <c r="BQ57" i="1"/>
  <c r="BR56" i="1"/>
  <c r="BT53" i="1"/>
  <c r="BS53" i="1"/>
  <c r="BR53" i="1"/>
  <c r="BQ53" i="1"/>
  <c r="BP53" i="1"/>
  <c r="BS51" i="1"/>
  <c r="BP51" i="1"/>
  <c r="BT46" i="1"/>
  <c r="BT45" i="1" s="1"/>
  <c r="BT44" i="1" s="1"/>
  <c r="BT43" i="1" s="1"/>
  <c r="BT42" i="1" s="1"/>
  <c r="BS46" i="1"/>
  <c r="BS45" i="1" s="1"/>
  <c r="BS44" i="1" s="1"/>
  <c r="BS43" i="1" s="1"/>
  <c r="BS42" i="1" s="1"/>
  <c r="BS41" i="1" s="1"/>
  <c r="BR46" i="1"/>
  <c r="BR45" i="1" s="1"/>
  <c r="BR44" i="1" s="1"/>
  <c r="BR43" i="1" s="1"/>
  <c r="BR42" i="1" s="1"/>
  <c r="BQ46" i="1"/>
  <c r="BQ45" i="1" s="1"/>
  <c r="BQ44" i="1" s="1"/>
  <c r="BQ43" i="1" s="1"/>
  <c r="BQ42" i="1" s="1"/>
  <c r="BQ41" i="1" s="1"/>
  <c r="BP46" i="1"/>
  <c r="BP45" i="1" s="1"/>
  <c r="BP44" i="1" s="1"/>
  <c r="BP43" i="1" s="1"/>
  <c r="BP42" i="1"/>
  <c r="BT38" i="1"/>
  <c r="BS38" i="1"/>
  <c r="BR38" i="1"/>
  <c r="BQ38" i="1"/>
  <c r="BP38" i="1"/>
  <c r="BT35" i="1"/>
  <c r="BT32" i="1" s="1"/>
  <c r="BS35" i="1"/>
  <c r="BS32" i="1" s="1"/>
  <c r="BR35" i="1"/>
  <c r="BR32" i="1" s="1"/>
  <c r="BQ35" i="1"/>
  <c r="BQ32" i="1" s="1"/>
  <c r="BP35" i="1"/>
  <c r="BP32" i="1" s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72" i="1"/>
  <c r="AL54" i="1"/>
  <c r="AL49" i="1"/>
  <c r="AL37" i="1"/>
  <c r="AL34" i="1"/>
  <c r="AL33" i="1"/>
  <c r="AL116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6" i="1"/>
  <c r="AF75" i="1"/>
  <c r="AF74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4" i="1"/>
  <c r="AF52" i="1"/>
  <c r="AF49" i="1"/>
  <c r="AF37" i="1"/>
  <c r="AF36" i="1"/>
  <c r="AF34" i="1"/>
  <c r="AF33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6" i="1"/>
  <c r="AD75" i="1"/>
  <c r="AD74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4" i="1"/>
  <c r="AD52" i="1"/>
  <c r="AD49" i="1"/>
  <c r="AD37" i="1"/>
  <c r="AD36" i="1"/>
  <c r="AD34" i="1"/>
  <c r="AD33" i="1"/>
  <c r="Z77" i="1"/>
  <c r="Z76" i="1"/>
  <c r="Z34" i="1"/>
  <c r="Z33" i="1"/>
  <c r="CD41" i="1" l="1"/>
  <c r="BS50" i="1"/>
  <c r="BS31" i="1"/>
  <c r="BT41" i="1"/>
  <c r="CD31" i="1"/>
  <c r="CD30" i="1" s="1"/>
  <c r="BR41" i="1"/>
  <c r="BQ55" i="1"/>
  <c r="BZ50" i="1"/>
  <c r="CD52" i="1"/>
  <c r="CD51" i="1" s="1"/>
  <c r="CD50" i="1" s="1"/>
  <c r="BZ57" i="1"/>
  <c r="BZ56" i="1" s="1"/>
  <c r="BZ55" i="1" s="1"/>
  <c r="CC57" i="1"/>
  <c r="CC56" i="1" s="1"/>
  <c r="CC55" i="1" s="1"/>
  <c r="BT55" i="1"/>
  <c r="BT52" i="1" s="1"/>
  <c r="BT51" i="1" s="1"/>
  <c r="BT50" i="1" s="1"/>
  <c r="CA52" i="1"/>
  <c r="CA51" i="1" s="1"/>
  <c r="CA50" i="1" s="1"/>
  <c r="CA31" i="1" s="1"/>
  <c r="CA30" i="1" s="1"/>
  <c r="CB41" i="1"/>
  <c r="BP41" i="1"/>
  <c r="BP31" i="1" s="1"/>
  <c r="BP50" i="1"/>
  <c r="CC41" i="1"/>
  <c r="CC31" i="1" s="1"/>
  <c r="CB55" i="1"/>
  <c r="CB52" i="1" s="1"/>
  <c r="CB51" i="1" s="1"/>
  <c r="CB50" i="1" s="1"/>
  <c r="BQ52" i="1"/>
  <c r="BQ51" i="1" s="1"/>
  <c r="BQ50" i="1" s="1"/>
  <c r="BS57" i="1"/>
  <c r="BS56" i="1" s="1"/>
  <c r="BS55" i="1" s="1"/>
  <c r="BP78" i="1"/>
  <c r="BP77" i="1" s="1"/>
  <c r="CD55" i="1"/>
  <c r="BZ102" i="1"/>
  <c r="BZ31" i="1"/>
  <c r="BR55" i="1"/>
  <c r="BQ31" i="1"/>
  <c r="BQ30" i="1" s="1"/>
  <c r="BR52" i="1"/>
  <c r="BR51" i="1" s="1"/>
  <c r="BR50" i="1" s="1"/>
  <c r="BP102" i="1"/>
  <c r="BS78" i="1"/>
  <c r="BS77" i="1" s="1"/>
  <c r="BS102" i="1"/>
  <c r="BP62" i="1"/>
  <c r="BP57" i="1" s="1"/>
  <c r="BP56" i="1" s="1"/>
  <c r="U51" i="1"/>
  <c r="U53" i="1"/>
  <c r="U35" i="1"/>
  <c r="U32" i="1" s="1"/>
  <c r="BR31" i="1" l="1"/>
  <c r="BR30" i="1" s="1"/>
  <c r="BS30" i="1"/>
  <c r="BP55" i="1"/>
  <c r="BP30" i="1" s="1"/>
  <c r="CC30" i="1"/>
  <c r="CB31" i="1"/>
  <c r="CB30" i="1" s="1"/>
  <c r="BT31" i="1"/>
  <c r="BT30" i="1" s="1"/>
  <c r="BZ30" i="1"/>
  <c r="U50" i="1"/>
  <c r="T35" i="1" l="1"/>
  <c r="V35" i="1"/>
  <c r="V32" i="1" s="1"/>
  <c r="X35" i="1"/>
  <c r="Y35" i="1"/>
  <c r="Y32" i="1" s="1"/>
  <c r="AA35" i="1"/>
  <c r="AA32" i="1" s="1"/>
  <c r="AB35" i="1"/>
  <c r="AC35" i="1"/>
  <c r="AD35" i="1" s="1"/>
  <c r="AE35" i="1"/>
  <c r="AF35" i="1" s="1"/>
  <c r="AH35" i="1"/>
  <c r="AH32" i="1" s="1"/>
  <c r="AI35" i="1"/>
  <c r="AI32" i="1" s="1"/>
  <c r="AJ35" i="1"/>
  <c r="AJ32" i="1" s="1"/>
  <c r="AK35" i="1"/>
  <c r="AP35" i="1"/>
  <c r="AR35" i="1"/>
  <c r="AR32" i="1" s="1"/>
  <c r="AS35" i="1"/>
  <c r="AT35" i="1"/>
  <c r="AT32" i="1" s="1"/>
  <c r="AU35" i="1"/>
  <c r="AU32" i="1" s="1"/>
  <c r="BA35" i="1"/>
  <c r="BA32" i="1" s="1"/>
  <c r="BB35" i="1"/>
  <c r="BC35" i="1"/>
  <c r="BC32" i="1" s="1"/>
  <c r="BD35" i="1"/>
  <c r="BD32" i="1" s="1"/>
  <c r="BE35" i="1"/>
  <c r="BK35" i="1"/>
  <c r="BK32" i="1" s="1"/>
  <c r="BL35" i="1"/>
  <c r="BM35" i="1"/>
  <c r="BM32" i="1" s="1"/>
  <c r="BN35" i="1"/>
  <c r="BN32" i="1" s="1"/>
  <c r="BO35" i="1"/>
  <c r="BV35" i="1"/>
  <c r="BV32" i="1" s="1"/>
  <c r="BW35" i="1"/>
  <c r="BX35" i="1"/>
  <c r="BY35" i="1"/>
  <c r="BY32" i="1" s="1"/>
  <c r="O35" i="1"/>
  <c r="O53" i="1"/>
  <c r="R53" i="1"/>
  <c r="R50" i="1" s="1"/>
  <c r="T53" i="1"/>
  <c r="V53" i="1"/>
  <c r="X53" i="1"/>
  <c r="Y53" i="1"/>
  <c r="AA53" i="1"/>
  <c r="AB53" i="1"/>
  <c r="AC53" i="1"/>
  <c r="AD53" i="1" s="1"/>
  <c r="AE53" i="1"/>
  <c r="AF53" i="1" s="1"/>
  <c r="AG53" i="1"/>
  <c r="AH53" i="1"/>
  <c r="AI53" i="1"/>
  <c r="AJ53" i="1"/>
  <c r="AK53" i="1"/>
  <c r="AM53" i="1"/>
  <c r="AN53" i="1"/>
  <c r="AO53" i="1"/>
  <c r="AP53" i="1"/>
  <c r="AQ53" i="1"/>
  <c r="AR53" i="1"/>
  <c r="AS53" i="1"/>
  <c r="AT53" i="1"/>
  <c r="AU53" i="1"/>
  <c r="BA53" i="1"/>
  <c r="BB53" i="1"/>
  <c r="BC53" i="1"/>
  <c r="BD53" i="1"/>
  <c r="BE53" i="1"/>
  <c r="BG53" i="1"/>
  <c r="BH53" i="1"/>
  <c r="BJ53" i="1"/>
  <c r="BK53" i="1"/>
  <c r="BL53" i="1"/>
  <c r="BM53" i="1"/>
  <c r="BN53" i="1"/>
  <c r="BO53" i="1"/>
  <c r="BV53" i="1"/>
  <c r="BW53" i="1"/>
  <c r="BX53" i="1"/>
  <c r="BY53" i="1"/>
  <c r="CE53" i="1"/>
  <c r="CF53" i="1"/>
  <c r="CG53" i="1"/>
  <c r="CH53" i="1"/>
  <c r="CI53" i="1"/>
  <c r="O51" i="1"/>
  <c r="P51" i="1"/>
  <c r="Q51" i="1"/>
  <c r="T51" i="1"/>
  <c r="V51" i="1"/>
  <c r="W51" i="1"/>
  <c r="X51" i="1"/>
  <c r="Y51" i="1"/>
  <c r="AA51" i="1"/>
  <c r="AB51" i="1"/>
  <c r="AC51" i="1"/>
  <c r="AD51" i="1" s="1"/>
  <c r="AE51" i="1"/>
  <c r="AF51" i="1" s="1"/>
  <c r="AG51" i="1"/>
  <c r="AH51" i="1"/>
  <c r="AI51" i="1"/>
  <c r="AK51" i="1"/>
  <c r="AT51" i="1"/>
  <c r="AT50" i="1" s="1"/>
  <c r="BA51" i="1"/>
  <c r="BA50" i="1" s="1"/>
  <c r="BD51" i="1"/>
  <c r="BF51" i="1"/>
  <c r="BI51" i="1"/>
  <c r="BK51" i="1"/>
  <c r="BN51" i="1"/>
  <c r="BU51" i="1"/>
  <c r="BX51" i="1"/>
  <c r="O46" i="1"/>
  <c r="P46" i="1"/>
  <c r="Q46" i="1"/>
  <c r="R46" i="1"/>
  <c r="S46" i="1"/>
  <c r="T46" i="1"/>
  <c r="V46" i="1"/>
  <c r="W46" i="1"/>
  <c r="X46" i="1"/>
  <c r="Y46" i="1"/>
  <c r="AA46" i="1"/>
  <c r="AB46" i="1"/>
  <c r="AC46" i="1"/>
  <c r="AD46" i="1" s="1"/>
  <c r="AE46" i="1"/>
  <c r="AF46" i="1" s="1"/>
  <c r="AG46" i="1"/>
  <c r="AH46" i="1"/>
  <c r="AI46" i="1"/>
  <c r="AJ46" i="1"/>
  <c r="AK46" i="1"/>
  <c r="AM46" i="1"/>
  <c r="AN46" i="1"/>
  <c r="AO46" i="1"/>
  <c r="AP46" i="1"/>
  <c r="AQ46" i="1"/>
  <c r="AR46" i="1"/>
  <c r="AS46" i="1"/>
  <c r="AT46" i="1"/>
  <c r="AU46" i="1"/>
  <c r="AV46" i="1"/>
  <c r="AV45" i="1" s="1"/>
  <c r="AW46" i="1"/>
  <c r="AW45" i="1" s="1"/>
  <c r="AX46" i="1"/>
  <c r="AX45" i="1" s="1"/>
  <c r="AX44" i="1" s="1"/>
  <c r="AX43" i="1" s="1"/>
  <c r="AY46" i="1"/>
  <c r="AY45" i="1" s="1"/>
  <c r="AY44" i="1" s="1"/>
  <c r="AY43" i="1" s="1"/>
  <c r="AZ46" i="1"/>
  <c r="AZ45" i="1" s="1"/>
  <c r="AZ44" i="1" s="1"/>
  <c r="AZ43" i="1" s="1"/>
  <c r="BA46" i="1"/>
  <c r="BA45" i="1" s="1"/>
  <c r="BA44" i="1" s="1"/>
  <c r="BA43" i="1" s="1"/>
  <c r="BA42" i="1" s="1"/>
  <c r="BB46" i="1"/>
  <c r="BB45" i="1" s="1"/>
  <c r="BB44" i="1" s="1"/>
  <c r="BB43" i="1" s="1"/>
  <c r="BB42" i="1" s="1"/>
  <c r="BB41" i="1" s="1"/>
  <c r="BC46" i="1"/>
  <c r="BC45" i="1" s="1"/>
  <c r="BC44" i="1" s="1"/>
  <c r="BC43" i="1" s="1"/>
  <c r="BD46" i="1"/>
  <c r="BD45" i="1" s="1"/>
  <c r="BD44" i="1" s="1"/>
  <c r="BD43" i="1" s="1"/>
  <c r="BE46" i="1"/>
  <c r="BE45" i="1" s="1"/>
  <c r="BE44" i="1" s="1"/>
  <c r="BE43" i="1" s="1"/>
  <c r="BF46" i="1"/>
  <c r="BF45" i="1" s="1"/>
  <c r="BF44" i="1" s="1"/>
  <c r="BF43" i="1" s="1"/>
  <c r="BF42" i="1" s="1"/>
  <c r="BG46" i="1"/>
  <c r="BG45" i="1" s="1"/>
  <c r="BG44" i="1" s="1"/>
  <c r="BG43" i="1" s="1"/>
  <c r="BH46" i="1"/>
  <c r="BH45" i="1" s="1"/>
  <c r="BH44" i="1" s="1"/>
  <c r="BH43" i="1" s="1"/>
  <c r="BH42" i="1" s="1"/>
  <c r="BH41" i="1" s="1"/>
  <c r="BI46" i="1"/>
  <c r="BI45" i="1" s="1"/>
  <c r="BI44" i="1" s="1"/>
  <c r="BI43" i="1" s="1"/>
  <c r="BJ46" i="1"/>
  <c r="BJ45" i="1" s="1"/>
  <c r="BJ44" i="1" s="1"/>
  <c r="BJ43" i="1" s="1"/>
  <c r="BK46" i="1"/>
  <c r="BK45" i="1" s="1"/>
  <c r="BK44" i="1" s="1"/>
  <c r="BK43" i="1" s="1"/>
  <c r="BL46" i="1"/>
  <c r="BL45" i="1" s="1"/>
  <c r="BL44" i="1" s="1"/>
  <c r="BL43" i="1" s="1"/>
  <c r="BL42" i="1" s="1"/>
  <c r="BM46" i="1"/>
  <c r="BM45" i="1" s="1"/>
  <c r="BM44" i="1" s="1"/>
  <c r="BM43" i="1" s="1"/>
  <c r="BM42" i="1" s="1"/>
  <c r="BN46" i="1"/>
  <c r="BN45" i="1" s="1"/>
  <c r="BN44" i="1" s="1"/>
  <c r="BN43" i="1" s="1"/>
  <c r="BN42" i="1" s="1"/>
  <c r="BN41" i="1" s="1"/>
  <c r="BO46" i="1"/>
  <c r="BO45" i="1" s="1"/>
  <c r="BO44" i="1" s="1"/>
  <c r="BO43" i="1" s="1"/>
  <c r="BU46" i="1"/>
  <c r="BV46" i="1"/>
  <c r="BW46" i="1"/>
  <c r="BX46" i="1"/>
  <c r="BY46" i="1"/>
  <c r="N46" i="1"/>
  <c r="O42" i="1"/>
  <c r="P42" i="1"/>
  <c r="Q42" i="1"/>
  <c r="Q41" i="1" s="1"/>
  <c r="T42" i="1"/>
  <c r="V42" i="1"/>
  <c r="V41" i="1" s="1"/>
  <c r="W42" i="1"/>
  <c r="W41" i="1" s="1"/>
  <c r="X42" i="1"/>
  <c r="Y42" i="1"/>
  <c r="AX42" i="1"/>
  <c r="AX41" i="1" s="1"/>
  <c r="AY42" i="1"/>
  <c r="AY41" i="1" s="1"/>
  <c r="AZ42" i="1"/>
  <c r="BC42" i="1"/>
  <c r="BC41" i="1" s="1"/>
  <c r="BD42" i="1"/>
  <c r="BD41" i="1" s="1"/>
  <c r="BE42" i="1"/>
  <c r="BE41" i="1" s="1"/>
  <c r="BG42" i="1"/>
  <c r="BI42" i="1"/>
  <c r="BI41" i="1" s="1"/>
  <c r="BJ42" i="1"/>
  <c r="BJ41" i="1" s="1"/>
  <c r="BK42" i="1"/>
  <c r="BK41" i="1" s="1"/>
  <c r="BO42" i="1"/>
  <c r="BO41" i="1" s="1"/>
  <c r="BU42" i="1"/>
  <c r="BU41" i="1" s="1"/>
  <c r="BV42" i="1"/>
  <c r="BW42" i="1"/>
  <c r="BX42" i="1"/>
  <c r="BX41" i="1" s="1"/>
  <c r="BY42" i="1"/>
  <c r="N42" i="1"/>
  <c r="O41" i="1"/>
  <c r="P41" i="1"/>
  <c r="T41" i="1"/>
  <c r="N38" i="1"/>
  <c r="O38" i="1"/>
  <c r="P38" i="1"/>
  <c r="Q38" i="1"/>
  <c r="T38" i="1"/>
  <c r="V38" i="1"/>
  <c r="W38" i="1"/>
  <c r="X38" i="1"/>
  <c r="Y38" i="1"/>
  <c r="AA38" i="1"/>
  <c r="AB38" i="1"/>
  <c r="AC38" i="1"/>
  <c r="AD38" i="1" s="1"/>
  <c r="AE38" i="1"/>
  <c r="AF38" i="1" s="1"/>
  <c r="AG38" i="1"/>
  <c r="AH38" i="1"/>
  <c r="AI38" i="1"/>
  <c r="AJ38" i="1"/>
  <c r="AK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U38" i="1"/>
  <c r="BV38" i="1"/>
  <c r="BW38" i="1"/>
  <c r="BX38" i="1"/>
  <c r="BY38" i="1"/>
  <c r="BW32" i="1"/>
  <c r="BO32" i="1"/>
  <c r="BL32" i="1"/>
  <c r="BE32" i="1"/>
  <c r="AS32" i="1"/>
  <c r="AK32" i="1"/>
  <c r="X32" i="1"/>
  <c r="T32" i="1"/>
  <c r="BX32" i="1"/>
  <c r="BB32" i="1"/>
  <c r="AP32" i="1"/>
  <c r="AC32" i="1"/>
  <c r="AD32" i="1" s="1"/>
  <c r="AB32" i="1"/>
  <c r="N54" i="1"/>
  <c r="N53" i="1" s="1"/>
  <c r="N37" i="1"/>
  <c r="N36" i="1"/>
  <c r="J76" i="1"/>
  <c r="M76" i="1" s="1"/>
  <c r="M75" i="1"/>
  <c r="K72" i="1"/>
  <c r="BY41" i="1" l="1"/>
  <c r="AU45" i="1"/>
  <c r="AS45" i="1" s="1"/>
  <c r="AQ45" i="1" s="1"/>
  <c r="AO45" i="1" s="1"/>
  <c r="AM45" i="1" s="1"/>
  <c r="AK45" i="1" s="1"/>
  <c r="AI45" i="1" s="1"/>
  <c r="AG45" i="1" s="1"/>
  <c r="AE45" i="1" s="1"/>
  <c r="AC45" i="1" s="1"/>
  <c r="AA45" i="1" s="1"/>
  <c r="AW44" i="1"/>
  <c r="AV44" i="1"/>
  <c r="AT45" i="1"/>
  <c r="AR45" i="1" s="1"/>
  <c r="AP45" i="1" s="1"/>
  <c r="AN45" i="1" s="1"/>
  <c r="AL45" i="1" s="1"/>
  <c r="AJ45" i="1" s="1"/>
  <c r="AH45" i="1" s="1"/>
  <c r="AF45" i="1" s="1"/>
  <c r="AD45" i="1" s="1"/>
  <c r="AB45" i="1" s="1"/>
  <c r="Z45" i="1" s="1"/>
  <c r="X41" i="1"/>
  <c r="N35" i="1"/>
  <c r="BX50" i="1"/>
  <c r="BK50" i="1"/>
  <c r="BN50" i="1"/>
  <c r="AL38" i="1"/>
  <c r="AL53" i="1"/>
  <c r="AL46" i="1"/>
  <c r="BD50" i="1"/>
  <c r="AE32" i="1"/>
  <c r="AF32" i="1" s="1"/>
  <c r="Z38" i="1"/>
  <c r="Z46" i="1"/>
  <c r="BV41" i="1"/>
  <c r="BL41" i="1"/>
  <c r="BF41" i="1"/>
  <c r="AZ41" i="1"/>
  <c r="Y41" i="1"/>
  <c r="BW41" i="1"/>
  <c r="BM41" i="1"/>
  <c r="BG41" i="1"/>
  <c r="BA41" i="1"/>
  <c r="N41" i="1"/>
  <c r="K54" i="1"/>
  <c r="AW43" i="1" l="1"/>
  <c r="AW42" i="1" s="1"/>
  <c r="AW41" i="1" s="1"/>
  <c r="AU44" i="1"/>
  <c r="AT44" i="1"/>
  <c r="AV43" i="1"/>
  <c r="AV42" i="1" s="1"/>
  <c r="AV41" i="1" s="1"/>
  <c r="AP69" i="1"/>
  <c r="AS44" i="1" l="1"/>
  <c r="AU42" i="1"/>
  <c r="AU41" i="1" s="1"/>
  <c r="AR44" i="1"/>
  <c r="AT42" i="1"/>
  <c r="AT41" i="1" s="1"/>
  <c r="X55" i="1"/>
  <c r="X50" i="1"/>
  <c r="X31" i="1" s="1"/>
  <c r="X102" i="1"/>
  <c r="AQ44" i="1" l="1"/>
  <c r="AS42" i="1"/>
  <c r="AS41" i="1" s="1"/>
  <c r="AP44" i="1"/>
  <c r="AR42" i="1"/>
  <c r="AR41" i="1" s="1"/>
  <c r="X30" i="1"/>
  <c r="AO44" i="1" l="1"/>
  <c r="AQ42" i="1"/>
  <c r="AQ41" i="1" s="1"/>
  <c r="AN44" i="1"/>
  <c r="AP42" i="1"/>
  <c r="AP41" i="1" s="1"/>
  <c r="I73" i="1"/>
  <c r="L73" i="1"/>
  <c r="K102" i="1"/>
  <c r="L31" i="1"/>
  <c r="K31" i="1"/>
  <c r="AM44" i="1" l="1"/>
  <c r="AO42" i="1"/>
  <c r="AO41" i="1" s="1"/>
  <c r="AL44" i="1"/>
  <c r="AJ44" i="1" s="1"/>
  <c r="AN42" i="1"/>
  <c r="AV36" i="1"/>
  <c r="Z36" i="1" s="1"/>
  <c r="AK44" i="1" l="1"/>
  <c r="AM42" i="1"/>
  <c r="AM41" i="1" s="1"/>
  <c r="AL42" i="1"/>
  <c r="AN41" i="1"/>
  <c r="AL41" i="1" s="1"/>
  <c r="AH44" i="1"/>
  <c r="AJ42" i="1"/>
  <c r="AJ41" i="1" s="1"/>
  <c r="AV37" i="1"/>
  <c r="AW37" i="1"/>
  <c r="CK37" i="1" s="1"/>
  <c r="AX37" i="1"/>
  <c r="CL37" i="1" s="1"/>
  <c r="AY37" i="1"/>
  <c r="AZ37" i="1"/>
  <c r="BF37" i="1"/>
  <c r="BI37" i="1"/>
  <c r="BU37" i="1"/>
  <c r="BU35" i="1" s="1"/>
  <c r="BU32" i="1" s="1"/>
  <c r="AI44" i="1" l="1"/>
  <c r="AK42" i="1"/>
  <c r="AK41" i="1" s="1"/>
  <c r="AF44" i="1"/>
  <c r="AD44" i="1" s="1"/>
  <c r="AB44" i="1" s="1"/>
  <c r="AH42" i="1"/>
  <c r="AH41" i="1" s="1"/>
  <c r="AV35" i="1"/>
  <c r="Z37" i="1"/>
  <c r="CN37" i="1"/>
  <c r="AZ35" i="1"/>
  <c r="AZ32" i="1" s="1"/>
  <c r="CJ37" i="1"/>
  <c r="CM37" i="1"/>
  <c r="P37" i="1"/>
  <c r="AG44" i="1" l="1"/>
  <c r="AI42" i="1"/>
  <c r="AI41" i="1" s="1"/>
  <c r="Z44" i="1"/>
  <c r="AB42" i="1"/>
  <c r="AV32" i="1"/>
  <c r="Z35" i="1"/>
  <c r="Q37" i="1"/>
  <c r="P35" i="1"/>
  <c r="L116" i="1"/>
  <c r="BI116" i="1"/>
  <c r="BY116" i="1"/>
  <c r="BX116" i="1"/>
  <c r="BW116" i="1"/>
  <c r="BV116" i="1"/>
  <c r="BU116" i="1"/>
  <c r="BO116" i="1"/>
  <c r="BM116" i="1"/>
  <c r="BL116" i="1"/>
  <c r="BK116" i="1"/>
  <c r="BJ116" i="1"/>
  <c r="BH116" i="1"/>
  <c r="BG116" i="1"/>
  <c r="BF116" i="1"/>
  <c r="BE116" i="1"/>
  <c r="BC116" i="1"/>
  <c r="BB116" i="1"/>
  <c r="AZ116" i="1"/>
  <c r="AY116" i="1"/>
  <c r="AX116" i="1"/>
  <c r="AW116" i="1"/>
  <c r="AV116" i="1"/>
  <c r="Z116" i="1" s="1"/>
  <c r="J102" i="1"/>
  <c r="H102" i="1"/>
  <c r="AE44" i="1" l="1"/>
  <c r="AG42" i="1"/>
  <c r="AG41" i="1" s="1"/>
  <c r="AB41" i="1"/>
  <c r="Z42" i="1"/>
  <c r="Z32" i="1"/>
  <c r="W37" i="1"/>
  <c r="W35" i="1" s="1"/>
  <c r="W32" i="1" s="1"/>
  <c r="Q35" i="1"/>
  <c r="CN116" i="1"/>
  <c r="CK116" i="1"/>
  <c r="CJ116" i="1"/>
  <c r="CM116" i="1"/>
  <c r="CL116" i="1"/>
  <c r="AC44" i="1" l="1"/>
  <c r="AE42" i="1"/>
  <c r="AB31" i="1"/>
  <c r="AB30" i="1" s="1"/>
  <c r="Z41" i="1"/>
  <c r="BF23" i="1"/>
  <c r="AF42" i="1" l="1"/>
  <c r="AE41" i="1"/>
  <c r="AF41" i="1" s="1"/>
  <c r="AA44" i="1"/>
  <c r="AA42" i="1" s="1"/>
  <c r="AA41" i="1" s="1"/>
  <c r="AC42" i="1"/>
  <c r="S73" i="1"/>
  <c r="R73" i="1"/>
  <c r="AD42" i="1" l="1"/>
  <c r="AC41" i="1"/>
  <c r="AD41" i="1" s="1"/>
  <c r="P29" i="1"/>
  <c r="Q29" i="1" s="1"/>
  <c r="R29" i="1" s="1"/>
  <c r="S29" i="1" s="1"/>
  <c r="T29" i="1" s="1"/>
  <c r="U29" i="1" s="1"/>
  <c r="V29" i="1" s="1"/>
  <c r="W29" i="1" l="1"/>
  <c r="X29" i="1" s="1"/>
  <c r="Y29" i="1" s="1"/>
  <c r="Z29" i="1" s="1"/>
  <c r="AA29" i="1" s="1"/>
  <c r="AB29" i="1" s="1"/>
  <c r="AC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Z29" i="1" s="1"/>
  <c r="BA29" i="1" s="1"/>
  <c r="BB29" i="1" s="1"/>
  <c r="BC29" i="1" s="1"/>
  <c r="BD29" i="1" s="1"/>
  <c r="BE29" i="1" s="1"/>
  <c r="BF29" i="1" s="1"/>
  <c r="BG29" i="1" s="1"/>
  <c r="BH29" i="1" s="1"/>
  <c r="BI29" i="1" s="1"/>
  <c r="BJ29" i="1" s="1"/>
  <c r="BK29" i="1" s="1"/>
  <c r="BL29" i="1" s="1"/>
  <c r="BM29" i="1" s="1"/>
  <c r="BN29" i="1" s="1"/>
  <c r="BO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S78" i="1"/>
  <c r="S77" i="1" s="1"/>
  <c r="CE29" i="1" l="1"/>
  <c r="CF29" i="1" s="1"/>
  <c r="CG29" i="1" s="1"/>
  <c r="CH29" i="1" s="1"/>
  <c r="CI29" i="1" s="1"/>
  <c r="CJ29" i="1" s="1"/>
  <c r="CK29" i="1" s="1"/>
  <c r="CL29" i="1" s="1"/>
  <c r="CM29" i="1" s="1"/>
  <c r="CN29" i="1" s="1"/>
  <c r="CO29" i="1" s="1"/>
  <c r="S104" i="1" l="1"/>
  <c r="S105" i="1"/>
  <c r="S106" i="1"/>
  <c r="S107" i="1"/>
  <c r="S108" i="1"/>
  <c r="S109" i="1"/>
  <c r="S110" i="1"/>
  <c r="S111" i="1"/>
  <c r="S112" i="1"/>
  <c r="R104" i="1"/>
  <c r="R105" i="1"/>
  <c r="R106" i="1"/>
  <c r="R107" i="1"/>
  <c r="R108" i="1"/>
  <c r="R109" i="1"/>
  <c r="R110" i="1"/>
  <c r="R111" i="1"/>
  <c r="R112" i="1"/>
  <c r="S103" i="1"/>
  <c r="R103" i="1"/>
  <c r="S53" i="1"/>
  <c r="S50" i="1" s="1"/>
  <c r="S72" i="1"/>
  <c r="S57" i="1" l="1"/>
  <c r="S56" i="1" s="1"/>
  <c r="S55" i="1" s="1"/>
  <c r="AJ52" i="1"/>
  <c r="AJ51" i="1" s="1"/>
  <c r="AJ64" i="1"/>
  <c r="AJ66" i="1"/>
  <c r="T102" i="1" l="1"/>
  <c r="T78" i="1"/>
  <c r="T73" i="1"/>
  <c r="G115" i="1"/>
  <c r="G114" i="1"/>
  <c r="G112" i="1"/>
  <c r="G111" i="1"/>
  <c r="G110" i="1"/>
  <c r="G109" i="1"/>
  <c r="G108" i="1"/>
  <c r="G107" i="1"/>
  <c r="G106" i="1"/>
  <c r="G105" i="1"/>
  <c r="G104" i="1"/>
  <c r="G103" i="1"/>
  <c r="G83" i="1"/>
  <c r="G82" i="1"/>
  <c r="G81" i="1"/>
  <c r="G80" i="1"/>
  <c r="G79" i="1"/>
  <c r="G76" i="1"/>
  <c r="G74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2" i="1"/>
  <c r="K64" i="1"/>
  <c r="V73" i="1" l="1"/>
  <c r="W73" i="1"/>
  <c r="Y73" i="1"/>
  <c r="AA73" i="1"/>
  <c r="AC73" i="1"/>
  <c r="AD73" i="1" s="1"/>
  <c r="AE73" i="1"/>
  <c r="AF73" i="1" s="1"/>
  <c r="T57" i="1"/>
  <c r="T56" i="1" s="1"/>
  <c r="L114" i="1" l="1"/>
  <c r="L75" i="1"/>
  <c r="L76" i="1"/>
  <c r="K75" i="1"/>
  <c r="K76" i="1"/>
  <c r="M74" i="1"/>
  <c r="L74" i="1"/>
  <c r="K74" i="1"/>
  <c r="H73" i="1"/>
  <c r="K73" i="1" s="1"/>
  <c r="K58" i="2" l="1"/>
  <c r="CD110" i="2"/>
  <c r="CC110" i="2"/>
  <c r="CB110" i="2"/>
  <c r="CA110" i="2"/>
  <c r="BK110" i="2"/>
  <c r="BF110" i="2"/>
  <c r="BE110" i="2"/>
  <c r="BD110" i="2"/>
  <c r="BD109" i="2" s="1"/>
  <c r="BD108" i="2" s="1"/>
  <c r="BD107" i="2" s="1"/>
  <c r="BD106" i="2" s="1"/>
  <c r="BD105" i="2" s="1"/>
  <c r="BC110" i="2"/>
  <c r="BC109" i="2" s="1"/>
  <c r="BC108" i="2" s="1"/>
  <c r="BC107" i="2" s="1"/>
  <c r="BC106" i="2" s="1"/>
  <c r="BC105" i="2" s="1"/>
  <c r="BC104" i="2" s="1"/>
  <c r="BC103" i="2" s="1"/>
  <c r="BC102" i="2" s="1"/>
  <c r="BC101" i="2" s="1"/>
  <c r="BC100" i="2" s="1"/>
  <c r="BC99" i="2" s="1"/>
  <c r="BC98" i="2" s="1"/>
  <c r="BC97" i="2" s="1"/>
  <c r="BB110" i="2"/>
  <c r="BB109" i="2" s="1"/>
  <c r="BB108" i="2" s="1"/>
  <c r="BB107" i="2" s="1"/>
  <c r="BB106" i="2" s="1"/>
  <c r="BB105" i="2" s="1"/>
  <c r="BB104" i="2" s="1"/>
  <c r="BB103" i="2" s="1"/>
  <c r="BB102" i="2" s="1"/>
  <c r="BB101" i="2" s="1"/>
  <c r="BB100" i="2" s="1"/>
  <c r="BB99" i="2" s="1"/>
  <c r="BB98" i="2" s="1"/>
  <c r="BB97" i="2" s="1"/>
  <c r="BA110" i="2"/>
  <c r="BA109" i="2" s="1"/>
  <c r="BA108" i="2" s="1"/>
  <c r="BA107" i="2" s="1"/>
  <c r="BA106" i="2" s="1"/>
  <c r="BA105" i="2" s="1"/>
  <c r="BA104" i="2" s="1"/>
  <c r="BA103" i="2" s="1"/>
  <c r="BA102" i="2" s="1"/>
  <c r="BA101" i="2" s="1"/>
  <c r="BA100" i="2" s="1"/>
  <c r="BA99" i="2" s="1"/>
  <c r="BA98" i="2" s="1"/>
  <c r="BA97" i="2" s="1"/>
  <c r="AU110" i="2"/>
  <c r="AT110" i="2"/>
  <c r="AS110" i="2"/>
  <c r="AR110" i="2"/>
  <c r="AQ110" i="2"/>
  <c r="AK110" i="2"/>
  <c r="AJ110" i="2"/>
  <c r="AI110" i="2"/>
  <c r="AH110" i="2"/>
  <c r="AB110" i="2"/>
  <c r="AG110" i="2" s="1"/>
  <c r="U110" i="2"/>
  <c r="L110" i="2"/>
  <c r="I110" i="2"/>
  <c r="CD109" i="2"/>
  <c r="CC109" i="2"/>
  <c r="CB109" i="2"/>
  <c r="CA109" i="2"/>
  <c r="BK109" i="2"/>
  <c r="BE109" i="2"/>
  <c r="BE108" i="2" s="1"/>
  <c r="BE107" i="2" s="1"/>
  <c r="BE106" i="2" s="1"/>
  <c r="BE105" i="2" s="1"/>
  <c r="BE104" i="2" s="1"/>
  <c r="BE103" i="2" s="1"/>
  <c r="BE102" i="2" s="1"/>
  <c r="BE101" i="2" s="1"/>
  <c r="BE100" i="2" s="1"/>
  <c r="BE99" i="2" s="1"/>
  <c r="BE98" i="2" s="1"/>
  <c r="BE97" i="2" s="1"/>
  <c r="AV109" i="2"/>
  <c r="AU109" i="2"/>
  <c r="AT109" i="2"/>
  <c r="AS109" i="2"/>
  <c r="AR109" i="2"/>
  <c r="AQ109" i="2"/>
  <c r="AK109" i="2"/>
  <c r="AJ109" i="2"/>
  <c r="AI109" i="2"/>
  <c r="AH109" i="2"/>
  <c r="AB109" i="2"/>
  <c r="AG109" i="2" s="1"/>
  <c r="L109" i="2"/>
  <c r="CD108" i="2"/>
  <c r="CC108" i="2"/>
  <c r="CB108" i="2"/>
  <c r="CA108" i="2"/>
  <c r="AV108" i="2"/>
  <c r="AU108" i="2"/>
  <c r="AT108" i="2"/>
  <c r="AS108" i="2"/>
  <c r="AR108" i="2"/>
  <c r="AL108" i="2"/>
  <c r="T108" i="2" s="1"/>
  <c r="AK108" i="2"/>
  <c r="AI108" i="2"/>
  <c r="AH108" i="2"/>
  <c r="AG108" i="2"/>
  <c r="AB108" i="2"/>
  <c r="L108" i="2"/>
  <c r="CD107" i="2"/>
  <c r="CB107" i="2"/>
  <c r="CA107" i="2"/>
  <c r="BN107" i="2"/>
  <c r="BK107" i="2" s="1"/>
  <c r="AU107" i="2"/>
  <c r="AT107" i="2"/>
  <c r="AS107" i="2"/>
  <c r="AR107" i="2"/>
  <c r="AQ107" i="2"/>
  <c r="AK107" i="2"/>
  <c r="AJ107" i="2"/>
  <c r="AI107" i="2"/>
  <c r="AH107" i="2"/>
  <c r="AB107" i="2"/>
  <c r="AG107" i="2" s="1"/>
  <c r="U107" i="2"/>
  <c r="CD106" i="2"/>
  <c r="CB106" i="2"/>
  <c r="CA106" i="2"/>
  <c r="BI106" i="2"/>
  <c r="CC106" i="2" s="1"/>
  <c r="AU106" i="2"/>
  <c r="AT106" i="2"/>
  <c r="AS106" i="2"/>
  <c r="AR106" i="2"/>
  <c r="AQ106" i="2"/>
  <c r="AK106" i="2"/>
  <c r="AJ106" i="2"/>
  <c r="AI106" i="2"/>
  <c r="AH106" i="2"/>
  <c r="AB106" i="2"/>
  <c r="AG106" i="2" s="1"/>
  <c r="U106" i="2"/>
  <c r="I106" i="2"/>
  <c r="L106" i="2" s="1"/>
  <c r="CD105" i="2"/>
  <c r="CB105" i="2"/>
  <c r="CA105" i="2"/>
  <c r="BI105" i="2"/>
  <c r="BF105" i="2" s="1"/>
  <c r="AU105" i="2"/>
  <c r="AT105" i="2"/>
  <c r="AS105" i="2"/>
  <c r="AR105" i="2"/>
  <c r="AQ105" i="2"/>
  <c r="AK105" i="2"/>
  <c r="AJ105" i="2"/>
  <c r="AI105" i="2"/>
  <c r="AH105" i="2"/>
  <c r="AB105" i="2"/>
  <c r="AG105" i="2" s="1"/>
  <c r="U105" i="2"/>
  <c r="I105" i="2"/>
  <c r="L105" i="2" s="1"/>
  <c r="CD104" i="2"/>
  <c r="CB104" i="2"/>
  <c r="CA104" i="2"/>
  <c r="BI104" i="2"/>
  <c r="BF104" i="2" s="1"/>
  <c r="AU104" i="2"/>
  <c r="AT104" i="2"/>
  <c r="AS104" i="2"/>
  <c r="AR104" i="2"/>
  <c r="AQ104" i="2"/>
  <c r="AK104" i="2"/>
  <c r="AJ104" i="2"/>
  <c r="AI104" i="2"/>
  <c r="AH104" i="2"/>
  <c r="AB104" i="2"/>
  <c r="AG104" i="2" s="1"/>
  <c r="U104" i="2"/>
  <c r="BO103" i="2"/>
  <c r="BN103" i="2"/>
  <c r="CC103" i="2" s="1"/>
  <c r="BM103" i="2"/>
  <c r="BM102" i="2" s="1"/>
  <c r="BM101" i="2" s="1"/>
  <c r="BL103" i="2"/>
  <c r="BK103" i="2"/>
  <c r="BJ103" i="2"/>
  <c r="BJ102" i="2" s="1"/>
  <c r="BJ101" i="2" s="1"/>
  <c r="BH103" i="2"/>
  <c r="BH102" i="2" s="1"/>
  <c r="BH101" i="2" s="1"/>
  <c r="BH100" i="2" s="1"/>
  <c r="BH99" i="2" s="1"/>
  <c r="BH98" i="2" s="1"/>
  <c r="BH97" i="2" s="1"/>
  <c r="BG103" i="2"/>
  <c r="BG102" i="2" s="1"/>
  <c r="BG101" i="2" s="1"/>
  <c r="BG100" i="2" s="1"/>
  <c r="BG99" i="2" s="1"/>
  <c r="BG98" i="2" s="1"/>
  <c r="BG97" i="2" s="1"/>
  <c r="AV103" i="2"/>
  <c r="AU103" i="2"/>
  <c r="AT103" i="2"/>
  <c r="AS103" i="2"/>
  <c r="AR103" i="2"/>
  <c r="AQ103" i="2"/>
  <c r="AI103" i="2"/>
  <c r="AH103" i="2"/>
  <c r="AG103" i="2"/>
  <c r="AB103" i="2"/>
  <c r="U103" i="2"/>
  <c r="BF102" i="2"/>
  <c r="BF101" i="2" s="1"/>
  <c r="BF100" i="2" s="1"/>
  <c r="BF99" i="2" s="1"/>
  <c r="BF98" i="2" s="1"/>
  <c r="AZ102" i="2"/>
  <c r="AZ101" i="2" s="1"/>
  <c r="AZ100" i="2" s="1"/>
  <c r="AZ99" i="2" s="1"/>
  <c r="AZ98" i="2" s="1"/>
  <c r="AZ97" i="2" s="1"/>
  <c r="AX102" i="2"/>
  <c r="AX101" i="2" s="1"/>
  <c r="AW102" i="2"/>
  <c r="AW101" i="2" s="1"/>
  <c r="AW100" i="2" s="1"/>
  <c r="AW99" i="2" s="1"/>
  <c r="AW98" i="2" s="1"/>
  <c r="AW97" i="2" s="1"/>
  <c r="AU102" i="2"/>
  <c r="AS102" i="2"/>
  <c r="AR102" i="2"/>
  <c r="AO102" i="2"/>
  <c r="AL102" i="2" s="1"/>
  <c r="AQ102" i="2" s="1"/>
  <c r="AK102" i="2"/>
  <c r="AJ102" i="2"/>
  <c r="AI102" i="2"/>
  <c r="AH102" i="2"/>
  <c r="AB102" i="2"/>
  <c r="U102" i="2"/>
  <c r="I102" i="2"/>
  <c r="L102" i="2" s="1"/>
  <c r="AU101" i="2"/>
  <c r="AS101" i="2"/>
  <c r="AR101" i="2"/>
  <c r="AO101" i="2"/>
  <c r="AK101" i="2"/>
  <c r="AJ101" i="2"/>
  <c r="AI101" i="2"/>
  <c r="AH101" i="2"/>
  <c r="AB101" i="2"/>
  <c r="AG101" i="2" s="1"/>
  <c r="U101" i="2"/>
  <c r="I101" i="2"/>
  <c r="L101" i="2" s="1"/>
  <c r="AX100" i="2"/>
  <c r="AX99" i="2" s="1"/>
  <c r="AX98" i="2" s="1"/>
  <c r="AX97" i="2" s="1"/>
  <c r="AU100" i="2"/>
  <c r="AS100" i="2"/>
  <c r="AR100" i="2"/>
  <c r="AO100" i="2"/>
  <c r="AL100" i="2" s="1"/>
  <c r="AQ100" i="2" s="1"/>
  <c r="AK100" i="2"/>
  <c r="AJ100" i="2"/>
  <c r="AI100" i="2"/>
  <c r="AH100" i="2"/>
  <c r="AB100" i="2"/>
  <c r="AG100" i="2" s="1"/>
  <c r="U100" i="2"/>
  <c r="AU99" i="2"/>
  <c r="AS99" i="2"/>
  <c r="AR99" i="2"/>
  <c r="AO99" i="2"/>
  <c r="AK99" i="2"/>
  <c r="AJ99" i="2"/>
  <c r="AI99" i="2"/>
  <c r="AH99" i="2"/>
  <c r="AB99" i="2"/>
  <c r="AG99" i="2" s="1"/>
  <c r="U99" i="2"/>
  <c r="AY98" i="2"/>
  <c r="AY97" i="2" s="1"/>
  <c r="AV98" i="2"/>
  <c r="AU98" i="2"/>
  <c r="AS98" i="2"/>
  <c r="AR98" i="2"/>
  <c r="AO98" i="2"/>
  <c r="AL98" i="2" s="1"/>
  <c r="AK98" i="2"/>
  <c r="AJ98" i="2"/>
  <c r="AI98" i="2"/>
  <c r="AH98" i="2"/>
  <c r="AB98" i="2"/>
  <c r="AG98" i="2" s="1"/>
  <c r="U98" i="2"/>
  <c r="BY97" i="2"/>
  <c r="BX97" i="2"/>
  <c r="BW97" i="2"/>
  <c r="BV97" i="2"/>
  <c r="BU97" i="2"/>
  <c r="BT97" i="2"/>
  <c r="BS97" i="2"/>
  <c r="BR97" i="2"/>
  <c r="BQ97" i="2"/>
  <c r="BP97" i="2"/>
  <c r="AP97" i="2"/>
  <c r="AU97" i="2" s="1"/>
  <c r="AN97" i="2"/>
  <c r="AS97" i="2" s="1"/>
  <c r="AM97" i="2"/>
  <c r="AR97" i="2" s="1"/>
  <c r="AF97" i="2"/>
  <c r="AE97" i="2"/>
  <c r="AD97" i="2"/>
  <c r="AC97" i="2"/>
  <c r="AA97" i="2"/>
  <c r="Z97" i="2"/>
  <c r="Y97" i="2"/>
  <c r="X97" i="2"/>
  <c r="W97" i="2"/>
  <c r="V97" i="2"/>
  <c r="S97" i="2"/>
  <c r="R97" i="2"/>
  <c r="Q97" i="2"/>
  <c r="P97" i="2"/>
  <c r="O97" i="2"/>
  <c r="N97" i="2"/>
  <c r="M97" i="2"/>
  <c r="K97" i="2"/>
  <c r="J97" i="2"/>
  <c r="H97" i="2"/>
  <c r="CD96" i="2"/>
  <c r="CC96" i="2"/>
  <c r="CB96" i="2"/>
  <c r="CA96" i="2"/>
  <c r="BZ96" i="2"/>
  <c r="BC96" i="2"/>
  <c r="AU96" i="2"/>
  <c r="CI96" i="2" s="1"/>
  <c r="AT96" i="2"/>
  <c r="CH96" i="2" s="1"/>
  <c r="AS96" i="2"/>
  <c r="CG96" i="2" s="1"/>
  <c r="AR96" i="2"/>
  <c r="CF96" i="2" s="1"/>
  <c r="AQ96" i="2"/>
  <c r="CE96" i="2" s="1"/>
  <c r="U96" i="2"/>
  <c r="CD95" i="2"/>
  <c r="CC95" i="2"/>
  <c r="CB95" i="2"/>
  <c r="CA95" i="2"/>
  <c r="BZ95" i="2"/>
  <c r="BC95" i="2"/>
  <c r="AU95" i="2"/>
  <c r="CI95" i="2" s="1"/>
  <c r="AT95" i="2"/>
  <c r="CH95" i="2" s="1"/>
  <c r="AS95" i="2"/>
  <c r="AR95" i="2"/>
  <c r="CF95" i="2" s="1"/>
  <c r="AQ95" i="2"/>
  <c r="CE95" i="2" s="1"/>
  <c r="U95" i="2"/>
  <c r="CD94" i="2"/>
  <c r="CC94" i="2"/>
  <c r="CB94" i="2"/>
  <c r="CA94" i="2"/>
  <c r="BZ94" i="2"/>
  <c r="BC94" i="2"/>
  <c r="AU94" i="2"/>
  <c r="CI94" i="2" s="1"/>
  <c r="AT94" i="2"/>
  <c r="CH94" i="2" s="1"/>
  <c r="AS94" i="2"/>
  <c r="AR94" i="2"/>
  <c r="CF94" i="2" s="1"/>
  <c r="AQ94" i="2"/>
  <c r="CE94" i="2" s="1"/>
  <c r="U94" i="2"/>
  <c r="CD93" i="2"/>
  <c r="CC93" i="2"/>
  <c r="CB93" i="2"/>
  <c r="CA93" i="2"/>
  <c r="BZ93" i="2"/>
  <c r="BC93" i="2"/>
  <c r="AU93" i="2"/>
  <c r="CI93" i="2" s="1"/>
  <c r="AT93" i="2"/>
  <c r="CH93" i="2" s="1"/>
  <c r="AS93" i="2"/>
  <c r="AR93" i="2"/>
  <c r="CF93" i="2" s="1"/>
  <c r="AQ93" i="2"/>
  <c r="CE93" i="2" s="1"/>
  <c r="U93" i="2"/>
  <c r="CD92" i="2"/>
  <c r="CC92" i="2"/>
  <c r="CB92" i="2"/>
  <c r="CA92" i="2"/>
  <c r="BZ92" i="2"/>
  <c r="BC92" i="2"/>
  <c r="AU92" i="2"/>
  <c r="CI92" i="2" s="1"/>
  <c r="AT92" i="2"/>
  <c r="CH92" i="2" s="1"/>
  <c r="AS92" i="2"/>
  <c r="AR92" i="2"/>
  <c r="CF92" i="2" s="1"/>
  <c r="AQ92" i="2"/>
  <c r="CE92" i="2" s="1"/>
  <c r="U92" i="2"/>
  <c r="CD91" i="2"/>
  <c r="CC91" i="2"/>
  <c r="CB91" i="2"/>
  <c r="CA91" i="2"/>
  <c r="BZ91" i="2"/>
  <c r="BC91" i="2"/>
  <c r="AU91" i="2"/>
  <c r="CI91" i="2" s="1"/>
  <c r="AT91" i="2"/>
  <c r="CH91" i="2" s="1"/>
  <c r="AS91" i="2"/>
  <c r="AR91" i="2"/>
  <c r="CF91" i="2" s="1"/>
  <c r="AQ91" i="2"/>
  <c r="CE91" i="2" s="1"/>
  <c r="U91" i="2"/>
  <c r="CD90" i="2"/>
  <c r="CC90" i="2"/>
  <c r="CB90" i="2"/>
  <c r="CA90" i="2"/>
  <c r="BZ90" i="2"/>
  <c r="BC90" i="2"/>
  <c r="AU90" i="2"/>
  <c r="CI90" i="2" s="1"/>
  <c r="AT90" i="2"/>
  <c r="CH90" i="2" s="1"/>
  <c r="AS90" i="2"/>
  <c r="CG90" i="2" s="1"/>
  <c r="AR90" i="2"/>
  <c r="CF90" i="2" s="1"/>
  <c r="AQ90" i="2"/>
  <c r="CE90" i="2" s="1"/>
  <c r="U90" i="2"/>
  <c r="CD89" i="2"/>
  <c r="CC89" i="2"/>
  <c r="CB89" i="2"/>
  <c r="CA89" i="2"/>
  <c r="BZ89" i="2"/>
  <c r="BC89" i="2"/>
  <c r="AU89" i="2"/>
  <c r="CI89" i="2" s="1"/>
  <c r="AT89" i="2"/>
  <c r="CH89" i="2" s="1"/>
  <c r="AS89" i="2"/>
  <c r="CG89" i="2" s="1"/>
  <c r="AR89" i="2"/>
  <c r="CF89" i="2" s="1"/>
  <c r="AQ89" i="2"/>
  <c r="CE89" i="2" s="1"/>
  <c r="U89" i="2"/>
  <c r="CD88" i="2"/>
  <c r="CC88" i="2"/>
  <c r="CB88" i="2"/>
  <c r="CA88" i="2"/>
  <c r="BZ88" i="2"/>
  <c r="BC88" i="2"/>
  <c r="AU88" i="2"/>
  <c r="CI88" i="2" s="1"/>
  <c r="AT88" i="2"/>
  <c r="CH88" i="2" s="1"/>
  <c r="AS88" i="2"/>
  <c r="AR88" i="2"/>
  <c r="CF88" i="2" s="1"/>
  <c r="AQ88" i="2"/>
  <c r="CE88" i="2" s="1"/>
  <c r="U88" i="2"/>
  <c r="CD87" i="2"/>
  <c r="CC87" i="2"/>
  <c r="CB87" i="2"/>
  <c r="CA87" i="2"/>
  <c r="BZ87" i="2"/>
  <c r="BC87" i="2"/>
  <c r="AU87" i="2"/>
  <c r="CI87" i="2" s="1"/>
  <c r="AT87" i="2"/>
  <c r="CH87" i="2" s="1"/>
  <c r="AS87" i="2"/>
  <c r="AR87" i="2"/>
  <c r="CF87" i="2" s="1"/>
  <c r="AQ87" i="2"/>
  <c r="CE87" i="2" s="1"/>
  <c r="U87" i="2"/>
  <c r="CD86" i="2"/>
  <c r="CC86" i="2"/>
  <c r="CB86" i="2"/>
  <c r="CA86" i="2"/>
  <c r="BZ86" i="2"/>
  <c r="BC86" i="2"/>
  <c r="AU86" i="2"/>
  <c r="CI86" i="2" s="1"/>
  <c r="AT86" i="2"/>
  <c r="CH86" i="2" s="1"/>
  <c r="AS86" i="2"/>
  <c r="AR86" i="2"/>
  <c r="CF86" i="2" s="1"/>
  <c r="AQ86" i="2"/>
  <c r="CE86" i="2" s="1"/>
  <c r="U86" i="2"/>
  <c r="CD85" i="2"/>
  <c r="CC85" i="2"/>
  <c r="CB85" i="2"/>
  <c r="CA85" i="2"/>
  <c r="BZ85" i="2"/>
  <c r="BC85" i="2"/>
  <c r="AU85" i="2"/>
  <c r="CI85" i="2" s="1"/>
  <c r="AT85" i="2"/>
  <c r="CH85" i="2" s="1"/>
  <c r="AS85" i="2"/>
  <c r="CG85" i="2" s="1"/>
  <c r="AR85" i="2"/>
  <c r="CF85" i="2" s="1"/>
  <c r="AQ85" i="2"/>
  <c r="CE85" i="2" s="1"/>
  <c r="U85" i="2"/>
  <c r="CD84" i="2"/>
  <c r="CC84" i="2"/>
  <c r="CB84" i="2"/>
  <c r="CA84" i="2"/>
  <c r="BZ84" i="2"/>
  <c r="BC84" i="2"/>
  <c r="AU84" i="2"/>
  <c r="CI84" i="2" s="1"/>
  <c r="AT84" i="2"/>
  <c r="CH84" i="2" s="1"/>
  <c r="AS84" i="2"/>
  <c r="AR84" i="2"/>
  <c r="CF84" i="2" s="1"/>
  <c r="AQ84" i="2"/>
  <c r="CE84" i="2" s="1"/>
  <c r="U84" i="2"/>
  <c r="CD83" i="2"/>
  <c r="CC83" i="2"/>
  <c r="CB83" i="2"/>
  <c r="CA83" i="2"/>
  <c r="BZ83" i="2"/>
  <c r="BC83" i="2"/>
  <c r="AU83" i="2"/>
  <c r="CI83" i="2" s="1"/>
  <c r="AT83" i="2"/>
  <c r="CH83" i="2" s="1"/>
  <c r="AS83" i="2"/>
  <c r="AR83" i="2"/>
  <c r="CF83" i="2" s="1"/>
  <c r="AQ83" i="2"/>
  <c r="CE83" i="2" s="1"/>
  <c r="U83" i="2"/>
  <c r="CD82" i="2"/>
  <c r="CC82" i="2"/>
  <c r="CB82" i="2"/>
  <c r="CA82" i="2"/>
  <c r="BZ82" i="2"/>
  <c r="BC82" i="2"/>
  <c r="AU82" i="2"/>
  <c r="CI82" i="2" s="1"/>
  <c r="AT82" i="2"/>
  <c r="CH82" i="2" s="1"/>
  <c r="AS82" i="2"/>
  <c r="AR82" i="2"/>
  <c r="CF82" i="2" s="1"/>
  <c r="AQ82" i="2"/>
  <c r="CE82" i="2" s="1"/>
  <c r="U82" i="2"/>
  <c r="CD81" i="2"/>
  <c r="CC81" i="2"/>
  <c r="CB81" i="2"/>
  <c r="CA81" i="2"/>
  <c r="BZ81" i="2"/>
  <c r="BC81" i="2"/>
  <c r="AU81" i="2"/>
  <c r="CI81" i="2" s="1"/>
  <c r="AT81" i="2"/>
  <c r="CH81" i="2" s="1"/>
  <c r="AS81" i="2"/>
  <c r="AR81" i="2"/>
  <c r="CF81" i="2" s="1"/>
  <c r="AQ81" i="2"/>
  <c r="CE81" i="2" s="1"/>
  <c r="U81" i="2"/>
  <c r="CD80" i="2"/>
  <c r="CC80" i="2"/>
  <c r="CB80" i="2"/>
  <c r="CA80" i="2"/>
  <c r="BZ80" i="2"/>
  <c r="BC80" i="2"/>
  <c r="AU80" i="2"/>
  <c r="CI80" i="2" s="1"/>
  <c r="AT80" i="2"/>
  <c r="CH80" i="2" s="1"/>
  <c r="AS80" i="2"/>
  <c r="AR80" i="2"/>
  <c r="CF80" i="2" s="1"/>
  <c r="AQ80" i="2"/>
  <c r="CE80" i="2" s="1"/>
  <c r="U80" i="2"/>
  <c r="CD79" i="2"/>
  <c r="CC79" i="2"/>
  <c r="CB79" i="2"/>
  <c r="CA79" i="2"/>
  <c r="BZ79" i="2"/>
  <c r="BC79" i="2"/>
  <c r="AU79" i="2"/>
  <c r="CI79" i="2" s="1"/>
  <c r="AT79" i="2"/>
  <c r="CH79" i="2" s="1"/>
  <c r="AS79" i="2"/>
  <c r="AR79" i="2"/>
  <c r="CF79" i="2" s="1"/>
  <c r="AQ79" i="2"/>
  <c r="CE79" i="2" s="1"/>
  <c r="U79" i="2"/>
  <c r="CD78" i="2"/>
  <c r="CB78" i="2"/>
  <c r="CA78" i="2"/>
  <c r="BI78" i="2"/>
  <c r="BE78" i="2"/>
  <c r="BD78" i="2"/>
  <c r="BC78" i="2"/>
  <c r="BB78" i="2"/>
  <c r="BA78" i="2"/>
  <c r="AU78" i="2"/>
  <c r="AT78" i="2"/>
  <c r="AS78" i="2"/>
  <c r="AR78" i="2"/>
  <c r="AQ78" i="2"/>
  <c r="U78" i="2"/>
  <c r="P78" i="2"/>
  <c r="CD77" i="2"/>
  <c r="CB77" i="2"/>
  <c r="CA77" i="2"/>
  <c r="BI77" i="2"/>
  <c r="BF77" i="2" s="1"/>
  <c r="BE77" i="2"/>
  <c r="BD77" i="2"/>
  <c r="BC77" i="2"/>
  <c r="BB77" i="2"/>
  <c r="BA77" i="2"/>
  <c r="AU77" i="2"/>
  <c r="AT77" i="2"/>
  <c r="AS77" i="2"/>
  <c r="AR77" i="2"/>
  <c r="AQ77" i="2"/>
  <c r="U77" i="2"/>
  <c r="P77" i="2"/>
  <c r="BY76" i="2"/>
  <c r="BY75" i="2" s="1"/>
  <c r="BX76" i="2"/>
  <c r="BX75" i="2" s="1"/>
  <c r="BW76" i="2"/>
  <c r="BW75" i="2" s="1"/>
  <c r="BV76" i="2"/>
  <c r="BV75" i="2" s="1"/>
  <c r="BU76" i="2"/>
  <c r="BT76" i="2"/>
  <c r="BT75" i="2" s="1"/>
  <c r="BS76" i="2"/>
  <c r="BS75" i="2" s="1"/>
  <c r="BR76" i="2"/>
  <c r="BR75" i="2" s="1"/>
  <c r="BQ76" i="2"/>
  <c r="BQ75" i="2" s="1"/>
  <c r="BP76" i="2"/>
  <c r="BP75" i="2" s="1"/>
  <c r="BJ76" i="2"/>
  <c r="BH76" i="2"/>
  <c r="BG76" i="2"/>
  <c r="AZ76" i="2"/>
  <c r="AY76" i="2"/>
  <c r="BD76" i="2" s="1"/>
  <c r="AX76" i="2"/>
  <c r="BC76" i="2" s="1"/>
  <c r="AW76" i="2"/>
  <c r="AV76" i="2"/>
  <c r="BA76" i="2" s="1"/>
  <c r="AP76" i="2"/>
  <c r="AO76" i="2"/>
  <c r="AO75" i="2" s="1"/>
  <c r="AT75" i="2" s="1"/>
  <c r="AN76" i="2"/>
  <c r="AM76" i="2"/>
  <c r="AR76" i="2" s="1"/>
  <c r="AL76" i="2"/>
  <c r="AQ76" i="2" s="1"/>
  <c r="AK76" i="2"/>
  <c r="AJ76" i="2"/>
  <c r="AH76" i="2"/>
  <c r="AH75" i="2" s="1"/>
  <c r="AH74" i="2" s="1"/>
  <c r="AH73" i="2" s="1"/>
  <c r="AH72" i="2" s="1"/>
  <c r="AB76" i="2"/>
  <c r="AG76" i="2" s="1"/>
  <c r="U76" i="2"/>
  <c r="BU75" i="2"/>
  <c r="BJ75" i="2"/>
  <c r="BJ74" i="2" s="1"/>
  <c r="AX75" i="2"/>
  <c r="BC75" i="2" s="1"/>
  <c r="AE75" i="2"/>
  <c r="AB75" i="2" s="1"/>
  <c r="AG75" i="2" s="1"/>
  <c r="U75" i="2"/>
  <c r="P75" i="2"/>
  <c r="AK74" i="2"/>
  <c r="AE74" i="2"/>
  <c r="AB74" i="2" s="1"/>
  <c r="AG74" i="2" s="1"/>
  <c r="AA74" i="2"/>
  <c r="AA73" i="2" s="1"/>
  <c r="AA72" i="2" s="1"/>
  <c r="Z74" i="2"/>
  <c r="Z73" i="2" s="1"/>
  <c r="Y74" i="2"/>
  <c r="Y73" i="2" s="1"/>
  <c r="Y72" i="2" s="1"/>
  <c r="X74" i="2"/>
  <c r="U74" i="2"/>
  <c r="P74" i="2"/>
  <c r="BO73" i="2"/>
  <c r="BN73" i="2"/>
  <c r="BM73" i="2"/>
  <c r="BM72" i="2" s="1"/>
  <c r="BL73" i="2"/>
  <c r="BK73" i="2"/>
  <c r="BK72" i="2" s="1"/>
  <c r="AI73" i="2"/>
  <c r="AI72" i="2" s="1"/>
  <c r="AF73" i="2"/>
  <c r="AD73" i="2"/>
  <c r="AD72" i="2" s="1"/>
  <c r="AC73" i="2"/>
  <c r="AC72" i="2" s="1"/>
  <c r="X73" i="2"/>
  <c r="X72" i="2" s="1"/>
  <c r="W73" i="2"/>
  <c r="W72" i="2" s="1"/>
  <c r="V73" i="2"/>
  <c r="V72" i="2" s="1"/>
  <c r="T73" i="2"/>
  <c r="U73" i="2" s="1"/>
  <c r="S73" i="2"/>
  <c r="S72" i="2" s="1"/>
  <c r="R73" i="2"/>
  <c r="R72" i="2" s="1"/>
  <c r="Q73" i="2"/>
  <c r="Q72" i="2" s="1"/>
  <c r="O73" i="2"/>
  <c r="O72" i="2" s="1"/>
  <c r="N73" i="2"/>
  <c r="N72" i="2" s="1"/>
  <c r="M73" i="2"/>
  <c r="M72" i="2" s="1"/>
  <c r="L73" i="2"/>
  <c r="L72" i="2" s="1"/>
  <c r="K73" i="2"/>
  <c r="J73" i="2"/>
  <c r="J72" i="2" s="1"/>
  <c r="I73" i="2"/>
  <c r="I72" i="2" s="1"/>
  <c r="H73" i="2"/>
  <c r="H72" i="2" s="1"/>
  <c r="BY72" i="2"/>
  <c r="BX72" i="2"/>
  <c r="BW72" i="2"/>
  <c r="BV72" i="2"/>
  <c r="BU72" i="2"/>
  <c r="BT72" i="2"/>
  <c r="BS72" i="2"/>
  <c r="BR72" i="2"/>
  <c r="BQ72" i="2"/>
  <c r="BP72" i="2"/>
  <c r="BN72" i="2"/>
  <c r="AF72" i="2"/>
  <c r="Z72" i="2"/>
  <c r="K72" i="2"/>
  <c r="CD71" i="2"/>
  <c r="CB71" i="2"/>
  <c r="CA71" i="2"/>
  <c r="BE71" i="2"/>
  <c r="CI71" i="2" s="1"/>
  <c r="BD71" i="2"/>
  <c r="BC71" i="2"/>
  <c r="CG71" i="2" s="1"/>
  <c r="BB71" i="2"/>
  <c r="CF71" i="2" s="1"/>
  <c r="BA71" i="2"/>
  <c r="AT71" i="2"/>
  <c r="AE71" i="2"/>
  <c r="CC71" i="2" s="1"/>
  <c r="U71" i="2"/>
  <c r="L71" i="2"/>
  <c r="K71" i="2"/>
  <c r="CD70" i="2"/>
  <c r="CB70" i="2"/>
  <c r="CA70" i="2"/>
  <c r="BE70" i="2"/>
  <c r="CI70" i="2" s="1"/>
  <c r="BD70" i="2"/>
  <c r="BC70" i="2"/>
  <c r="CG70" i="2" s="1"/>
  <c r="BB70" i="2"/>
  <c r="AV70" i="2"/>
  <c r="AV68" i="2" s="1"/>
  <c r="AR70" i="2"/>
  <c r="AQ70" i="2"/>
  <c r="AQ68" i="2" s="1"/>
  <c r="AO70" i="2"/>
  <c r="AL70" i="2" s="1"/>
  <c r="AL68" i="2" s="1"/>
  <c r="AE70" i="2"/>
  <c r="AB70" i="2" s="1"/>
  <c r="T70" i="2"/>
  <c r="U70" i="2" s="1"/>
  <c r="M70" i="2"/>
  <c r="L70" i="2"/>
  <c r="K70" i="2"/>
  <c r="CD69" i="2"/>
  <c r="CB69" i="2"/>
  <c r="CA69" i="2"/>
  <c r="BE69" i="2"/>
  <c r="BD69" i="2"/>
  <c r="BC69" i="2"/>
  <c r="BB69" i="2"/>
  <c r="BA69" i="2"/>
  <c r="AU69" i="2"/>
  <c r="AT69" i="2"/>
  <c r="AS69" i="2"/>
  <c r="AR69" i="2"/>
  <c r="AQ69" i="2"/>
  <c r="AE69" i="2"/>
  <c r="CC69" i="2" s="1"/>
  <c r="U69" i="2"/>
  <c r="L69" i="2"/>
  <c r="K69" i="2"/>
  <c r="K68" i="2" s="1"/>
  <c r="BY68" i="2"/>
  <c r="BX68" i="2"/>
  <c r="BW68" i="2"/>
  <c r="BV68" i="2"/>
  <c r="BU68" i="2"/>
  <c r="BU50" i="2" s="1"/>
  <c r="BT68" i="2"/>
  <c r="BS68" i="2"/>
  <c r="BR68" i="2"/>
  <c r="BQ68" i="2"/>
  <c r="BP68" i="2"/>
  <c r="BO68" i="2"/>
  <c r="BN68" i="2"/>
  <c r="BM68" i="2"/>
  <c r="BL68" i="2"/>
  <c r="BK68" i="2"/>
  <c r="BI68" i="2"/>
  <c r="BH68" i="2"/>
  <c r="BG68" i="2"/>
  <c r="BF68" i="2"/>
  <c r="AZ68" i="2"/>
  <c r="AY68" i="2"/>
  <c r="AX68" i="2"/>
  <c r="AW68" i="2"/>
  <c r="AU68" i="2"/>
  <c r="AT68" i="2"/>
  <c r="AN68" i="2"/>
  <c r="AS68" i="2" s="1"/>
  <c r="AM68" i="2"/>
  <c r="AR68" i="2" s="1"/>
  <c r="AK68" i="2"/>
  <c r="AI68" i="2"/>
  <c r="AH68" i="2"/>
  <c r="AF68" i="2"/>
  <c r="AD68" i="2"/>
  <c r="AC68" i="2"/>
  <c r="AA68" i="2"/>
  <c r="Z68" i="2"/>
  <c r="Y68" i="2"/>
  <c r="X68" i="2"/>
  <c r="W68" i="2"/>
  <c r="V68" i="2"/>
  <c r="T68" i="2"/>
  <c r="U68" i="2" s="1"/>
  <c r="S68" i="2"/>
  <c r="R68" i="2"/>
  <c r="O68" i="2"/>
  <c r="M68" i="2"/>
  <c r="I68" i="2"/>
  <c r="H68" i="2"/>
  <c r="BK67" i="2"/>
  <c r="BD67" i="2"/>
  <c r="BA67" i="2"/>
  <c r="AU67" i="2"/>
  <c r="CI67" i="2" s="1"/>
  <c r="AT67" i="2"/>
  <c r="AS67" i="2"/>
  <c r="CG67" i="2" s="1"/>
  <c r="AR67" i="2"/>
  <c r="CF67" i="2" s="1"/>
  <c r="AQ67" i="2"/>
  <c r="AG67" i="2"/>
  <c r="L67" i="2" s="1"/>
  <c r="P67" i="2"/>
  <c r="Q67" i="2" s="1"/>
  <c r="W67" i="2" s="1"/>
  <c r="BK66" i="2"/>
  <c r="BD66" i="2"/>
  <c r="BA66" i="2"/>
  <c r="AU66" i="2"/>
  <c r="CI66" i="2" s="1"/>
  <c r="AT66" i="2"/>
  <c r="AS66" i="2"/>
  <c r="CG66" i="2" s="1"/>
  <c r="AR66" i="2"/>
  <c r="CF66" i="2" s="1"/>
  <c r="AQ66" i="2"/>
  <c r="AJ66" i="2"/>
  <c r="AG66" i="2" s="1"/>
  <c r="P66" i="2"/>
  <c r="Q66" i="2" s="1"/>
  <c r="W66" i="2" s="1"/>
  <c r="CD65" i="2"/>
  <c r="CB65" i="2"/>
  <c r="CA65" i="2"/>
  <c r="BN65" i="2"/>
  <c r="CC65" i="2" s="1"/>
  <c r="BD65" i="2"/>
  <c r="BA65" i="2"/>
  <c r="AU65" i="2"/>
  <c r="CI65" i="2" s="1"/>
  <c r="AT65" i="2"/>
  <c r="AS65" i="2"/>
  <c r="AR65" i="2"/>
  <c r="AQ65" i="2"/>
  <c r="AJ65" i="2"/>
  <c r="AI65" i="2"/>
  <c r="AH65" i="2"/>
  <c r="AB65" i="2"/>
  <c r="AG65" i="2" s="1"/>
  <c r="U65" i="2"/>
  <c r="P65" i="2"/>
  <c r="M65" i="2"/>
  <c r="L65" i="2"/>
  <c r="K65" i="2"/>
  <c r="CD64" i="2"/>
  <c r="CB64" i="2"/>
  <c r="CA64" i="2"/>
  <c r="BN64" i="2"/>
  <c r="BK64" i="2" s="1"/>
  <c r="BD64" i="2"/>
  <c r="BA64" i="2"/>
  <c r="AU64" i="2"/>
  <c r="CI64" i="2" s="1"/>
  <c r="AT64" i="2"/>
  <c r="AS64" i="2"/>
  <c r="AR64" i="2"/>
  <c r="AQ64" i="2"/>
  <c r="AJ64" i="2"/>
  <c r="AI64" i="2"/>
  <c r="AH64" i="2"/>
  <c r="AG64" i="2"/>
  <c r="U64" i="2"/>
  <c r="P64" i="2"/>
  <c r="M64" i="2"/>
  <c r="L64" i="2"/>
  <c r="K64" i="2"/>
  <c r="CD63" i="2"/>
  <c r="CB63" i="2"/>
  <c r="CA63" i="2"/>
  <c r="BI63" i="2"/>
  <c r="BD63" i="2"/>
  <c r="BA63" i="2"/>
  <c r="AU63" i="2"/>
  <c r="CI63" i="2" s="1"/>
  <c r="AT63" i="2"/>
  <c r="AS63" i="2"/>
  <c r="AR63" i="2"/>
  <c r="AQ63" i="2"/>
  <c r="AJ63" i="2"/>
  <c r="AI63" i="2"/>
  <c r="AH63" i="2"/>
  <c r="AG63" i="2"/>
  <c r="U63" i="2"/>
  <c r="P63" i="2"/>
  <c r="M63" i="2"/>
  <c r="L63" i="2"/>
  <c r="K63" i="2"/>
  <c r="CD62" i="2"/>
  <c r="CB62" i="2"/>
  <c r="CA62" i="2"/>
  <c r="AY62" i="2"/>
  <c r="BD62" i="2" s="1"/>
  <c r="AU62" i="2"/>
  <c r="AT62" i="2"/>
  <c r="AS62" i="2"/>
  <c r="AR62" i="2"/>
  <c r="AQ62" i="2"/>
  <c r="AK62" i="2"/>
  <c r="AJ62" i="2"/>
  <c r="AI62" i="2"/>
  <c r="AH62" i="2"/>
  <c r="AG62" i="2"/>
  <c r="U62" i="2"/>
  <c r="P62" i="2"/>
  <c r="M62" i="2"/>
  <c r="L62" i="2"/>
  <c r="K62" i="2"/>
  <c r="CD61" i="2"/>
  <c r="CC61" i="2"/>
  <c r="CB61" i="2"/>
  <c r="CA61" i="2"/>
  <c r="BD61" i="2"/>
  <c r="AV61" i="2"/>
  <c r="BA61" i="2" s="1"/>
  <c r="AU61" i="2"/>
  <c r="AT61" i="2"/>
  <c r="AS61" i="2"/>
  <c r="CG61" i="2" s="1"/>
  <c r="AR61" i="2"/>
  <c r="AL61" i="2"/>
  <c r="X61" i="2" s="1"/>
  <c r="X51" i="2" s="1"/>
  <c r="AK61" i="2"/>
  <c r="AI61" i="2"/>
  <c r="AH61" i="2"/>
  <c r="AB61" i="2"/>
  <c r="U61" i="2"/>
  <c r="P61" i="2"/>
  <c r="M61" i="2"/>
  <c r="L61" i="2"/>
  <c r="K61" i="2"/>
  <c r="CD60" i="2"/>
  <c r="CB60" i="2"/>
  <c r="CA60" i="2"/>
  <c r="BD60" i="2"/>
  <c r="BA60" i="2"/>
  <c r="AU60" i="2"/>
  <c r="AT60" i="2"/>
  <c r="AS60" i="2"/>
  <c r="AR60" i="2"/>
  <c r="AQ60" i="2"/>
  <c r="AK60" i="2"/>
  <c r="AI60" i="2"/>
  <c r="AH60" i="2"/>
  <c r="AE60" i="2"/>
  <c r="CC60" i="2" s="1"/>
  <c r="U60" i="2"/>
  <c r="P60" i="2"/>
  <c r="M60" i="2"/>
  <c r="L60" i="2"/>
  <c r="K60" i="2"/>
  <c r="CD59" i="2"/>
  <c r="CC59" i="2"/>
  <c r="CB59" i="2"/>
  <c r="CA59" i="2"/>
  <c r="BD59" i="2"/>
  <c r="BA59" i="2"/>
  <c r="AU59" i="2"/>
  <c r="AT59" i="2"/>
  <c r="AS59" i="2"/>
  <c r="AR59" i="2"/>
  <c r="AL59" i="2"/>
  <c r="AK59" i="2"/>
  <c r="AJ59" i="2"/>
  <c r="AI59" i="2"/>
  <c r="AH59" i="2"/>
  <c r="AB59" i="2"/>
  <c r="U59" i="2"/>
  <c r="P59" i="2"/>
  <c r="M59" i="2"/>
  <c r="L59" i="2"/>
  <c r="K59" i="2"/>
  <c r="CD58" i="2"/>
  <c r="CC58" i="2"/>
  <c r="CB58" i="2"/>
  <c r="CA58" i="2"/>
  <c r="BD58" i="2"/>
  <c r="BA58" i="2"/>
  <c r="AU58" i="2"/>
  <c r="AT58" i="2"/>
  <c r="AS58" i="2"/>
  <c r="AR58" i="2"/>
  <c r="AQ58" i="2"/>
  <c r="AK58" i="2"/>
  <c r="AJ58" i="2"/>
  <c r="AI58" i="2"/>
  <c r="AH58" i="2"/>
  <c r="AB58" i="2"/>
  <c r="BZ58" i="2" s="1"/>
  <c r="U58" i="2"/>
  <c r="M58" i="2"/>
  <c r="I58" i="2"/>
  <c r="L58" i="2" s="1"/>
  <c r="CD57" i="2"/>
  <c r="CB57" i="2"/>
  <c r="CA57" i="2"/>
  <c r="BN57" i="2"/>
  <c r="BK57" i="2" s="1"/>
  <c r="BZ57" i="2" s="1"/>
  <c r="BD57" i="2"/>
  <c r="BA57" i="2"/>
  <c r="AU57" i="2"/>
  <c r="AT57" i="2"/>
  <c r="AS57" i="2"/>
  <c r="AR57" i="2"/>
  <c r="AQ57" i="2"/>
  <c r="AK57" i="2"/>
  <c r="AJ57" i="2"/>
  <c r="AI57" i="2"/>
  <c r="AH57" i="2"/>
  <c r="AG57" i="2"/>
  <c r="U57" i="2"/>
  <c r="P57" i="2"/>
  <c r="M57" i="2"/>
  <c r="L57" i="2"/>
  <c r="K57" i="2"/>
  <c r="CD56" i="2"/>
  <c r="CB56" i="2"/>
  <c r="CA56" i="2"/>
  <c r="BI56" i="2"/>
  <c r="BF56" i="2" s="1"/>
  <c r="BZ56" i="2" s="1"/>
  <c r="BD56" i="2"/>
  <c r="BA56" i="2"/>
  <c r="AU56" i="2"/>
  <c r="AT56" i="2"/>
  <c r="AS56" i="2"/>
  <c r="CG56" i="2" s="1"/>
  <c r="AR56" i="2"/>
  <c r="AQ56" i="2"/>
  <c r="AK56" i="2"/>
  <c r="AJ56" i="2"/>
  <c r="AI56" i="2"/>
  <c r="AH56" i="2"/>
  <c r="AG56" i="2"/>
  <c r="U56" i="2"/>
  <c r="P56" i="2"/>
  <c r="M56" i="2"/>
  <c r="L56" i="2"/>
  <c r="K56" i="2"/>
  <c r="CD55" i="2"/>
  <c r="CB55" i="2"/>
  <c r="CA55" i="2"/>
  <c r="BI55" i="2"/>
  <c r="CC55" i="2" s="1"/>
  <c r="BD55" i="2"/>
  <c r="BA55" i="2"/>
  <c r="AU55" i="2"/>
  <c r="AT55" i="2"/>
  <c r="AS55" i="2"/>
  <c r="AR55" i="2"/>
  <c r="AQ55" i="2"/>
  <c r="AK55" i="2"/>
  <c r="AJ55" i="2"/>
  <c r="AI55" i="2"/>
  <c r="AH55" i="2"/>
  <c r="AG55" i="2"/>
  <c r="U55" i="2"/>
  <c r="P55" i="2"/>
  <c r="M55" i="2"/>
  <c r="L55" i="2"/>
  <c r="K55" i="2"/>
  <c r="CD54" i="2"/>
  <c r="CC54" i="2"/>
  <c r="CB54" i="2"/>
  <c r="CA54" i="2"/>
  <c r="BK54" i="2"/>
  <c r="BD54" i="2"/>
  <c r="AV54" i="2"/>
  <c r="BA54" i="2" s="1"/>
  <c r="AU54" i="2"/>
  <c r="AT54" i="2"/>
  <c r="AS54" i="2"/>
  <c r="AR54" i="2"/>
  <c r="AQ54" i="2"/>
  <c r="AK54" i="2"/>
  <c r="AJ54" i="2"/>
  <c r="AI54" i="2"/>
  <c r="AH54" i="2"/>
  <c r="AG54" i="2"/>
  <c r="U54" i="2"/>
  <c r="P54" i="2"/>
  <c r="M54" i="2"/>
  <c r="L54" i="2"/>
  <c r="K54" i="2"/>
  <c r="CD53" i="2"/>
  <c r="CC53" i="2"/>
  <c r="CB53" i="2"/>
  <c r="CA53" i="2"/>
  <c r="BF53" i="2"/>
  <c r="BD53" i="2"/>
  <c r="BA53" i="2"/>
  <c r="AU53" i="2"/>
  <c r="AT53" i="2"/>
  <c r="AS53" i="2"/>
  <c r="AR53" i="2"/>
  <c r="AL53" i="2"/>
  <c r="AQ53" i="2" s="1"/>
  <c r="AK53" i="2"/>
  <c r="AJ53" i="2"/>
  <c r="AI53" i="2"/>
  <c r="AH53" i="2"/>
  <c r="AG53" i="2"/>
  <c r="U53" i="2"/>
  <c r="P53" i="2"/>
  <c r="M53" i="2"/>
  <c r="L53" i="2"/>
  <c r="K53" i="2"/>
  <c r="CD52" i="2"/>
  <c r="CC52" i="2"/>
  <c r="CB52" i="2"/>
  <c r="CA52" i="2"/>
  <c r="BD52" i="2"/>
  <c r="AV52" i="2"/>
  <c r="AU52" i="2"/>
  <c r="AT52" i="2"/>
  <c r="AS52" i="2"/>
  <c r="AR52" i="2"/>
  <c r="AL52" i="2"/>
  <c r="AK52" i="2"/>
  <c r="AJ52" i="2"/>
  <c r="AI52" i="2"/>
  <c r="AH52" i="2"/>
  <c r="AG52" i="2"/>
  <c r="U52" i="2"/>
  <c r="P52" i="2"/>
  <c r="M52" i="2"/>
  <c r="L52" i="2"/>
  <c r="K52" i="2"/>
  <c r="BY51" i="2"/>
  <c r="BY50" i="2" s="1"/>
  <c r="BY49" i="2" s="1"/>
  <c r="BX51" i="2"/>
  <c r="BW51" i="2"/>
  <c r="BV51" i="2"/>
  <c r="BU51" i="2"/>
  <c r="BT51" i="2"/>
  <c r="BS51" i="2"/>
  <c r="BS50" i="2" s="1"/>
  <c r="BS49" i="2" s="1"/>
  <c r="BR51" i="2"/>
  <c r="BQ51" i="2"/>
  <c r="BP51" i="2"/>
  <c r="BO51" i="2"/>
  <c r="BM51" i="2"/>
  <c r="BM50" i="2" s="1"/>
  <c r="BL51" i="2"/>
  <c r="BL50" i="2" s="1"/>
  <c r="BJ51" i="2"/>
  <c r="BJ50" i="2" s="1"/>
  <c r="BH51" i="2"/>
  <c r="BG51" i="2"/>
  <c r="BE51" i="2"/>
  <c r="BC51" i="2"/>
  <c r="BB51" i="2"/>
  <c r="AZ51" i="2"/>
  <c r="AX51" i="2"/>
  <c r="AW51" i="2"/>
  <c r="AP51" i="2"/>
  <c r="AP50" i="2" s="1"/>
  <c r="AO51" i="2"/>
  <c r="AN51" i="2"/>
  <c r="AM51" i="2"/>
  <c r="AF51" i="2"/>
  <c r="AD51" i="2"/>
  <c r="AC51" i="2"/>
  <c r="AC50" i="2" s="1"/>
  <c r="AA51" i="2"/>
  <c r="Z51" i="2"/>
  <c r="V51" i="2"/>
  <c r="T51" i="2"/>
  <c r="S51" i="2"/>
  <c r="S50" i="2" s="1"/>
  <c r="S49" i="2" s="1"/>
  <c r="R51" i="2"/>
  <c r="R50" i="2" s="1"/>
  <c r="R49" i="2" s="1"/>
  <c r="O51" i="2"/>
  <c r="O50" i="2" s="1"/>
  <c r="N51" i="2"/>
  <c r="J51" i="2"/>
  <c r="H51" i="2"/>
  <c r="M50" i="2"/>
  <c r="M49" i="2"/>
  <c r="CD48" i="2"/>
  <c r="CC48" i="2"/>
  <c r="CB48" i="2"/>
  <c r="CA48" i="2"/>
  <c r="BZ48" i="2"/>
  <c r="BE48" i="2"/>
  <c r="BD48" i="2"/>
  <c r="BC48" i="2"/>
  <c r="BB48" i="2"/>
  <c r="BA48" i="2"/>
  <c r="AU48" i="2"/>
  <c r="AT48" i="2"/>
  <c r="AS48" i="2"/>
  <c r="AR48" i="2"/>
  <c r="AQ48" i="2"/>
  <c r="U48" i="2"/>
  <c r="CC47" i="2"/>
  <c r="AT47" i="2"/>
  <c r="AL47" i="2"/>
  <c r="BZ47" i="2" s="1"/>
  <c r="AK47" i="2"/>
  <c r="AK46" i="2" s="1"/>
  <c r="AK45" i="2" s="1"/>
  <c r="AJ47" i="2"/>
  <c r="AJ46" i="2" s="1"/>
  <c r="AJ45" i="2" s="1"/>
  <c r="AI47" i="2"/>
  <c r="AI46" i="2" s="1"/>
  <c r="AI45" i="2" s="1"/>
  <c r="AH47" i="2"/>
  <c r="AH46" i="2" s="1"/>
  <c r="AH45" i="2" s="1"/>
  <c r="AG47" i="2"/>
  <c r="AG46" i="2" s="1"/>
  <c r="AG45" i="2" s="1"/>
  <c r="U47" i="2"/>
  <c r="BY46" i="2"/>
  <c r="BY45" i="2" s="1"/>
  <c r="BX46" i="2"/>
  <c r="BX45" i="2" s="1"/>
  <c r="BW46" i="2"/>
  <c r="BW45" i="2" s="1"/>
  <c r="BV46" i="2"/>
  <c r="BV45" i="2" s="1"/>
  <c r="BU46" i="2"/>
  <c r="BU45" i="2" s="1"/>
  <c r="BT46" i="2"/>
  <c r="BT45" i="2" s="1"/>
  <c r="BS46" i="2"/>
  <c r="BS45" i="2" s="1"/>
  <c r="BR46" i="2"/>
  <c r="BR45" i="2" s="1"/>
  <c r="BQ46" i="2"/>
  <c r="BQ45" i="2" s="1"/>
  <c r="BP46" i="2"/>
  <c r="BP45" i="2" s="1"/>
  <c r="BP28" i="2" s="1"/>
  <c r="BP27" i="2" s="1"/>
  <c r="BN46" i="2"/>
  <c r="BN45" i="2" s="1"/>
  <c r="BK46" i="2"/>
  <c r="BI46" i="2"/>
  <c r="BI45" i="2" s="1"/>
  <c r="BF46" i="2"/>
  <c r="BF45" i="2" s="1"/>
  <c r="AY46" i="2"/>
  <c r="AV46" i="2"/>
  <c r="AV45" i="2" s="1"/>
  <c r="AO46" i="2"/>
  <c r="AL46" i="2"/>
  <c r="AQ46" i="2" s="1"/>
  <c r="AF46" i="2"/>
  <c r="AF45" i="2" s="1"/>
  <c r="AE46" i="2"/>
  <c r="AE45" i="2" s="1"/>
  <c r="AD46" i="2"/>
  <c r="AD45" i="2" s="1"/>
  <c r="AC46" i="2"/>
  <c r="AC45" i="2" s="1"/>
  <c r="AB46" i="2"/>
  <c r="AB45" i="2" s="1"/>
  <c r="AA46" i="2"/>
  <c r="AA45" i="2" s="1"/>
  <c r="Z46" i="2"/>
  <c r="Z45" i="2" s="1"/>
  <c r="Y46" i="2"/>
  <c r="Y45" i="2" s="1"/>
  <c r="X46" i="2"/>
  <c r="X45" i="2" s="1"/>
  <c r="W46" i="2"/>
  <c r="W45" i="2" s="1"/>
  <c r="V46" i="2"/>
  <c r="V45" i="2" s="1"/>
  <c r="T46" i="2"/>
  <c r="U46" i="2" s="1"/>
  <c r="S46" i="2"/>
  <c r="S45" i="2" s="1"/>
  <c r="R46" i="2"/>
  <c r="R45" i="2" s="1"/>
  <c r="Q46" i="2"/>
  <c r="Q45" i="2" s="1"/>
  <c r="P46" i="2"/>
  <c r="P45" i="2" s="1"/>
  <c r="O46" i="2"/>
  <c r="O45" i="2" s="1"/>
  <c r="N46" i="2"/>
  <c r="N45" i="2" s="1"/>
  <c r="I46" i="2"/>
  <c r="I45" i="2" s="1"/>
  <c r="AY45" i="2"/>
  <c r="CI44" i="2"/>
  <c r="CH44" i="2"/>
  <c r="CG44" i="2"/>
  <c r="CF44" i="2"/>
  <c r="CE44" i="2"/>
  <c r="CD44" i="2"/>
  <c r="CC44" i="2"/>
  <c r="CB44" i="2"/>
  <c r="CA44" i="2"/>
  <c r="BZ44" i="2"/>
  <c r="U44" i="2"/>
  <c r="CI43" i="2"/>
  <c r="CH43" i="2"/>
  <c r="CG43" i="2"/>
  <c r="CF43" i="2"/>
  <c r="CE43" i="2"/>
  <c r="CD43" i="2"/>
  <c r="CC43" i="2"/>
  <c r="CB43" i="2"/>
  <c r="CA43" i="2"/>
  <c r="BZ43" i="2"/>
  <c r="U43" i="2"/>
  <c r="CI42" i="2"/>
  <c r="CH42" i="2"/>
  <c r="CG42" i="2"/>
  <c r="CF42" i="2"/>
  <c r="CE42" i="2"/>
  <c r="CD42" i="2"/>
  <c r="CC42" i="2"/>
  <c r="CB42" i="2"/>
  <c r="CA42" i="2"/>
  <c r="BZ42" i="2"/>
  <c r="U42" i="2"/>
  <c r="CI41" i="2"/>
  <c r="CH41" i="2"/>
  <c r="CG41" i="2"/>
  <c r="CF41" i="2"/>
  <c r="CE41" i="2"/>
  <c r="CD41" i="2"/>
  <c r="CC41" i="2"/>
  <c r="CB41" i="2"/>
  <c r="CA41" i="2"/>
  <c r="BZ41" i="2"/>
  <c r="U41" i="2"/>
  <c r="CI40" i="2"/>
  <c r="CH40" i="2"/>
  <c r="CG40" i="2"/>
  <c r="CF40" i="2"/>
  <c r="CE40" i="2"/>
  <c r="CD40" i="2"/>
  <c r="CC40" i="2"/>
  <c r="CB40" i="2"/>
  <c r="CA40" i="2"/>
  <c r="BZ40" i="2"/>
  <c r="U40" i="2"/>
  <c r="CI39" i="2"/>
  <c r="CH39" i="2"/>
  <c r="CG39" i="2"/>
  <c r="CF39" i="2"/>
  <c r="CE39" i="2"/>
  <c r="CD39" i="2"/>
  <c r="CC39" i="2"/>
  <c r="CB39" i="2"/>
  <c r="CA39" i="2"/>
  <c r="BZ39" i="2"/>
  <c r="U39" i="2"/>
  <c r="CI38" i="2"/>
  <c r="CH38" i="2"/>
  <c r="CG38" i="2"/>
  <c r="CF38" i="2"/>
  <c r="CE38" i="2"/>
  <c r="CD38" i="2"/>
  <c r="CC38" i="2"/>
  <c r="CB38" i="2"/>
  <c r="CA38" i="2"/>
  <c r="BZ38" i="2"/>
  <c r="U38" i="2"/>
  <c r="CI37" i="2"/>
  <c r="CH37" i="2"/>
  <c r="CG37" i="2"/>
  <c r="CF37" i="2"/>
  <c r="CE37" i="2"/>
  <c r="CD37" i="2"/>
  <c r="CC37" i="2"/>
  <c r="CB37" i="2"/>
  <c r="CA37" i="2"/>
  <c r="BZ37" i="2"/>
  <c r="U37" i="2"/>
  <c r="CI36" i="2"/>
  <c r="CH36" i="2"/>
  <c r="CG36" i="2"/>
  <c r="CF36" i="2"/>
  <c r="CE36" i="2"/>
  <c r="CD36" i="2"/>
  <c r="CC36" i="2"/>
  <c r="CB36" i="2"/>
  <c r="CA36" i="2"/>
  <c r="BZ36" i="2"/>
  <c r="U36" i="2"/>
  <c r="CI35" i="2"/>
  <c r="CH35" i="2"/>
  <c r="CG35" i="2"/>
  <c r="CF35" i="2"/>
  <c r="CE35" i="2"/>
  <c r="CD35" i="2"/>
  <c r="CC35" i="2"/>
  <c r="CB35" i="2"/>
  <c r="CA35" i="2"/>
  <c r="BZ35" i="2"/>
  <c r="U35" i="2"/>
  <c r="CI34" i="2"/>
  <c r="CH34" i="2"/>
  <c r="CG34" i="2"/>
  <c r="CF34" i="2"/>
  <c r="CE34" i="2"/>
  <c r="CD34" i="2"/>
  <c r="CC34" i="2"/>
  <c r="CB34" i="2"/>
  <c r="CA34" i="2"/>
  <c r="BZ34" i="2"/>
  <c r="U34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CH33" i="2" s="1"/>
  <c r="BM33" i="2"/>
  <c r="BL33" i="2"/>
  <c r="BK33" i="2"/>
  <c r="BJ33" i="2"/>
  <c r="BI33" i="2"/>
  <c r="BH33" i="2"/>
  <c r="BG33" i="2"/>
  <c r="BF33" i="2"/>
  <c r="AZ33" i="2"/>
  <c r="AY33" i="2"/>
  <c r="AX33" i="2"/>
  <c r="AW33" i="2"/>
  <c r="AV33" i="2"/>
  <c r="AP33" i="2"/>
  <c r="AO33" i="2"/>
  <c r="AN33" i="2"/>
  <c r="AM33" i="2"/>
  <c r="AL33" i="2"/>
  <c r="U33" i="2"/>
  <c r="CD32" i="2"/>
  <c r="CC32" i="2"/>
  <c r="CB32" i="2"/>
  <c r="CA32" i="2"/>
  <c r="BE32" i="2"/>
  <c r="BD32" i="2"/>
  <c r="BD31" i="2" s="1"/>
  <c r="BD30" i="2" s="1"/>
  <c r="BD29" i="2" s="1"/>
  <c r="BD28" i="2" s="1"/>
  <c r="BD27" i="2" s="1"/>
  <c r="BC32" i="2"/>
  <c r="BB32" i="2"/>
  <c r="BB31" i="2" s="1"/>
  <c r="BB30" i="2" s="1"/>
  <c r="BB29" i="2" s="1"/>
  <c r="BB28" i="2" s="1"/>
  <c r="BB27" i="2" s="1"/>
  <c r="BA32" i="2"/>
  <c r="BA31" i="2" s="1"/>
  <c r="BA30" i="2" s="1"/>
  <c r="BA29" i="2" s="1"/>
  <c r="BA28" i="2" s="1"/>
  <c r="BA27" i="2" s="1"/>
  <c r="AU32" i="2"/>
  <c r="AT32" i="2"/>
  <c r="AS32" i="2"/>
  <c r="AR32" i="2"/>
  <c r="AL32" i="2"/>
  <c r="AL31" i="2" s="1"/>
  <c r="AL30" i="2" s="1"/>
  <c r="AK32" i="2"/>
  <c r="AK31" i="2" s="1"/>
  <c r="AK30" i="2" s="1"/>
  <c r="AK29" i="2" s="1"/>
  <c r="AJ32" i="2"/>
  <c r="AJ31" i="2" s="1"/>
  <c r="AJ30" i="2" s="1"/>
  <c r="AI32" i="2"/>
  <c r="AI31" i="2" s="1"/>
  <c r="AH32" i="2"/>
  <c r="AH31" i="2" s="1"/>
  <c r="AH30" i="2" s="1"/>
  <c r="AH29" i="2" s="1"/>
  <c r="AB32" i="2"/>
  <c r="AG32" i="2" s="1"/>
  <c r="AG31" i="2" s="1"/>
  <c r="AG30" i="2" s="1"/>
  <c r="AG29" i="2" s="1"/>
  <c r="M32" i="2"/>
  <c r="BY31" i="2"/>
  <c r="BX31" i="2"/>
  <c r="BX30" i="2" s="1"/>
  <c r="BX29" i="2" s="1"/>
  <c r="BW31" i="2"/>
  <c r="BV31" i="2"/>
  <c r="BV30" i="2" s="1"/>
  <c r="BV29" i="2" s="1"/>
  <c r="BU31" i="2"/>
  <c r="BU30" i="2" s="1"/>
  <c r="BU29" i="2" s="1"/>
  <c r="BT31" i="2"/>
  <c r="BT30" i="2" s="1"/>
  <c r="BT29" i="2" s="1"/>
  <c r="BS31" i="2"/>
  <c r="BR31" i="2"/>
  <c r="BR30" i="2" s="1"/>
  <c r="BR29" i="2" s="1"/>
  <c r="BQ31" i="2"/>
  <c r="BQ30" i="2" s="1"/>
  <c r="BQ29" i="2" s="1"/>
  <c r="BQ28" i="2" s="1"/>
  <c r="BQ27" i="2" s="1"/>
  <c r="BP31" i="2"/>
  <c r="BP30" i="2" s="1"/>
  <c r="BP29" i="2" s="1"/>
  <c r="BO31" i="2"/>
  <c r="BN31" i="2"/>
  <c r="BN30" i="2" s="1"/>
  <c r="BN29" i="2" s="1"/>
  <c r="BM31" i="2"/>
  <c r="BL31" i="2"/>
  <c r="BK31" i="2"/>
  <c r="BK30" i="2" s="1"/>
  <c r="BK29" i="2" s="1"/>
  <c r="BJ31" i="2"/>
  <c r="BJ30" i="2" s="1"/>
  <c r="BJ29" i="2" s="1"/>
  <c r="BI31" i="2"/>
  <c r="BH31" i="2"/>
  <c r="BH30" i="2" s="1"/>
  <c r="BH29" i="2" s="1"/>
  <c r="BG31" i="2"/>
  <c r="BF31" i="2"/>
  <c r="BC31" i="2"/>
  <c r="BC30" i="2" s="1"/>
  <c r="BC29" i="2" s="1"/>
  <c r="BC28" i="2" s="1"/>
  <c r="BC27" i="2" s="1"/>
  <c r="AZ31" i="2"/>
  <c r="AZ30" i="2" s="1"/>
  <c r="AZ29" i="2" s="1"/>
  <c r="AY31" i="2"/>
  <c r="AY30" i="2" s="1"/>
  <c r="AY29" i="2" s="1"/>
  <c r="AX31" i="2"/>
  <c r="AW31" i="2"/>
  <c r="AW30" i="2" s="1"/>
  <c r="AW29" i="2" s="1"/>
  <c r="AV31" i="2"/>
  <c r="AV30" i="2" s="1"/>
  <c r="AV29" i="2" s="1"/>
  <c r="AR31" i="2"/>
  <c r="AP31" i="2"/>
  <c r="AU31" i="2" s="1"/>
  <c r="AO31" i="2"/>
  <c r="AO30" i="2" s="1"/>
  <c r="AN31" i="2"/>
  <c r="AS31" i="2" s="1"/>
  <c r="AM31" i="2"/>
  <c r="AM30" i="2" s="1"/>
  <c r="AF31" i="2"/>
  <c r="AF30" i="2" s="1"/>
  <c r="AF29" i="2" s="1"/>
  <c r="AE31" i="2"/>
  <c r="AE30" i="2" s="1"/>
  <c r="AE29" i="2" s="1"/>
  <c r="AD31" i="2"/>
  <c r="AD30" i="2" s="1"/>
  <c r="AD29" i="2" s="1"/>
  <c r="AC31" i="2"/>
  <c r="AC30" i="2" s="1"/>
  <c r="AC29" i="2" s="1"/>
  <c r="AA31" i="2"/>
  <c r="AA30" i="2" s="1"/>
  <c r="AA29" i="2" s="1"/>
  <c r="Z31" i="2"/>
  <c r="Z30" i="2" s="1"/>
  <c r="Z29" i="2" s="1"/>
  <c r="Y31" i="2"/>
  <c r="Y30" i="2" s="1"/>
  <c r="Y29" i="2" s="1"/>
  <c r="X31" i="2"/>
  <c r="X30" i="2" s="1"/>
  <c r="X29" i="2" s="1"/>
  <c r="W31" i="2"/>
  <c r="W30" i="2" s="1"/>
  <c r="W29" i="2" s="1"/>
  <c r="U31" i="2"/>
  <c r="S31" i="2"/>
  <c r="S30" i="2" s="1"/>
  <c r="S29" i="2" s="1"/>
  <c r="R31" i="2"/>
  <c r="R30" i="2" s="1"/>
  <c r="R29" i="2" s="1"/>
  <c r="R28" i="2" s="1"/>
  <c r="R27" i="2" s="1"/>
  <c r="O31" i="2"/>
  <c r="O30" i="2" s="1"/>
  <c r="O29" i="2" s="1"/>
  <c r="O28" i="2" s="1"/>
  <c r="O27" i="2" s="1"/>
  <c r="N31" i="2"/>
  <c r="N30" i="2" s="1"/>
  <c r="N29" i="2" s="1"/>
  <c r="L31" i="2"/>
  <c r="L28" i="2" s="1"/>
  <c r="L27" i="2" s="1"/>
  <c r="K31" i="2"/>
  <c r="BY30" i="2"/>
  <c r="BY29" i="2" s="1"/>
  <c r="BW30" i="2"/>
  <c r="BW29" i="2" s="1"/>
  <c r="BW28" i="2" s="1"/>
  <c r="BW27" i="2" s="1"/>
  <c r="BS30" i="2"/>
  <c r="BS29" i="2" s="1"/>
  <c r="BO30" i="2"/>
  <c r="BM30" i="2"/>
  <c r="BM29" i="2" s="1"/>
  <c r="BG30" i="2"/>
  <c r="BG29" i="2" s="1"/>
  <c r="AP30" i="2"/>
  <c r="AU30" i="2" s="1"/>
  <c r="V30" i="2"/>
  <c r="V29" i="2" s="1"/>
  <c r="T30" i="2"/>
  <c r="Q30" i="2"/>
  <c r="Q29" i="2" s="1"/>
  <c r="P30" i="2"/>
  <c r="P29" i="2" s="1"/>
  <c r="AJ29" i="2"/>
  <c r="K28" i="2"/>
  <c r="K27" i="2" s="1"/>
  <c r="Q27" i="2"/>
  <c r="P27" i="2"/>
  <c r="R26" i="2" l="1"/>
  <c r="AD28" i="2"/>
  <c r="AD27" i="2" s="1"/>
  <c r="V50" i="2"/>
  <c r="V49" i="2" s="1"/>
  <c r="AM50" i="2"/>
  <c r="AR50" i="2" s="1"/>
  <c r="T72" i="2"/>
  <c r="U72" i="2" s="1"/>
  <c r="CF54" i="2"/>
  <c r="X28" i="2"/>
  <c r="X27" i="2" s="1"/>
  <c r="CF33" i="2"/>
  <c r="W28" i="2"/>
  <c r="W27" i="2" s="1"/>
  <c r="W26" i="2" s="1"/>
  <c r="AQ47" i="2"/>
  <c r="CG48" i="2"/>
  <c r="CF52" i="2"/>
  <c r="BP50" i="2"/>
  <c r="BP49" i="2" s="1"/>
  <c r="BV50" i="2"/>
  <c r="BV49" i="2" s="1"/>
  <c r="AT102" i="2"/>
  <c r="AA50" i="2"/>
  <c r="AA49" i="2" s="1"/>
  <c r="H50" i="2"/>
  <c r="AX50" i="2"/>
  <c r="I51" i="2"/>
  <c r="I50" i="2" s="1"/>
  <c r="T50" i="2"/>
  <c r="U50" i="2" s="1"/>
  <c r="BZ52" i="2"/>
  <c r="CG53" i="2"/>
  <c r="CG65" i="2"/>
  <c r="AY75" i="2"/>
  <c r="AY74" i="2" s="1"/>
  <c r="BD74" i="2" s="1"/>
  <c r="CF106" i="2"/>
  <c r="AG58" i="2"/>
  <c r="CE58" i="2" s="1"/>
  <c r="CF60" i="2"/>
  <c r="AV28" i="2"/>
  <c r="AV27" i="2" s="1"/>
  <c r="T32" i="2"/>
  <c r="U32" i="2" s="1"/>
  <c r="BO50" i="2"/>
  <c r="CF56" i="2"/>
  <c r="CI57" i="2"/>
  <c r="CI59" i="2"/>
  <c r="CI62" i="2"/>
  <c r="CC104" i="2"/>
  <c r="X50" i="2"/>
  <c r="X49" i="2" s="1"/>
  <c r="AF50" i="2"/>
  <c r="AF49" i="2" s="1"/>
  <c r="BH50" i="2"/>
  <c r="Y61" i="2"/>
  <c r="Y51" i="2" s="1"/>
  <c r="AQ61" i="2"/>
  <c r="CF107" i="2"/>
  <c r="CH109" i="2"/>
  <c r="AN30" i="2"/>
  <c r="AB31" i="2"/>
  <c r="AB30" i="2" s="1"/>
  <c r="AB29" i="2" s="1"/>
  <c r="BR50" i="2"/>
  <c r="BR49" i="2" s="1"/>
  <c r="BX50" i="2"/>
  <c r="BX49" i="2" s="1"/>
  <c r="AL51" i="2"/>
  <c r="AL50" i="2" s="1"/>
  <c r="AQ50" i="2" s="1"/>
  <c r="CF55" i="2"/>
  <c r="BF55" i="2"/>
  <c r="BZ55" i="2" s="1"/>
  <c r="BZ61" i="2"/>
  <c r="BS28" i="2"/>
  <c r="BS27" i="2" s="1"/>
  <c r="BS26" i="2" s="1"/>
  <c r="BY28" i="2"/>
  <c r="BY27" i="2" s="1"/>
  <c r="BT50" i="2"/>
  <c r="BT49" i="2" s="1"/>
  <c r="CG55" i="2"/>
  <c r="BK65" i="2"/>
  <c r="CE65" i="2" s="1"/>
  <c r="L68" i="2"/>
  <c r="AK73" i="2"/>
  <c r="AK72" i="2" s="1"/>
  <c r="AT76" i="2"/>
  <c r="CF77" i="2"/>
  <c r="AQ108" i="2"/>
  <c r="CE108" i="2" s="1"/>
  <c r="CF109" i="2"/>
  <c r="CG54" i="2"/>
  <c r="CF58" i="2"/>
  <c r="BD68" i="2"/>
  <c r="CF105" i="2"/>
  <c r="AC49" i="2"/>
  <c r="P73" i="2"/>
  <c r="P72" i="2" s="1"/>
  <c r="CG79" i="2"/>
  <c r="CG108" i="2"/>
  <c r="CF48" i="2"/>
  <c r="CH59" i="2"/>
  <c r="AZ50" i="2"/>
  <c r="BI73" i="2"/>
  <c r="BI72" i="2" s="1"/>
  <c r="CG94" i="2"/>
  <c r="BT28" i="2"/>
  <c r="BT27" i="2" s="1"/>
  <c r="CH45" i="2"/>
  <c r="BU49" i="2"/>
  <c r="O49" i="2"/>
  <c r="O26" i="2" s="1"/>
  <c r="AI51" i="2"/>
  <c r="AI50" i="2" s="1"/>
  <c r="AI49" i="2" s="1"/>
  <c r="CG64" i="2"/>
  <c r="Y50" i="2"/>
  <c r="Y49" i="2" s="1"/>
  <c r="CB68" i="2"/>
  <c r="CF69" i="2"/>
  <c r="BC68" i="2"/>
  <c r="BC50" i="2" s="1"/>
  <c r="BA70" i="2"/>
  <c r="BA68" i="2" s="1"/>
  <c r="CF104" i="2"/>
  <c r="AT31" i="2"/>
  <c r="CH31" i="2" s="1"/>
  <c r="CE33" i="2"/>
  <c r="AN50" i="2"/>
  <c r="AS50" i="2" s="1"/>
  <c r="BD51" i="2"/>
  <c r="CI58" i="2"/>
  <c r="CF61" i="2"/>
  <c r="CH61" i="2"/>
  <c r="CF63" i="2"/>
  <c r="CH63" i="2"/>
  <c r="CH67" i="2"/>
  <c r="AJ70" i="2"/>
  <c r="AG70" i="2" s="1"/>
  <c r="CE70" i="2" s="1"/>
  <c r="CI77" i="2"/>
  <c r="CG93" i="2"/>
  <c r="CB103" i="2"/>
  <c r="BQ50" i="2"/>
  <c r="BQ49" i="2" s="1"/>
  <c r="BQ26" i="2" s="1"/>
  <c r="AF28" i="2"/>
  <c r="AF27" i="2" s="1"/>
  <c r="CI48" i="2"/>
  <c r="CH62" i="2"/>
  <c r="CG63" i="2"/>
  <c r="CC76" i="2"/>
  <c r="CG82" i="2"/>
  <c r="CG83" i="2"/>
  <c r="AP29" i="2"/>
  <c r="AU29" i="2" s="1"/>
  <c r="T45" i="2"/>
  <c r="U45" i="2" s="1"/>
  <c r="AL45" i="2"/>
  <c r="AJ28" i="2"/>
  <c r="AJ27" i="2" s="1"/>
  <c r="I49" i="2"/>
  <c r="AD50" i="2"/>
  <c r="AD49" i="2" s="1"/>
  <c r="CI52" i="2"/>
  <c r="CF64" i="2"/>
  <c r="CE64" i="2"/>
  <c r="CH66" i="2"/>
  <c r="CI69" i="2"/>
  <c r="CG78" i="2"/>
  <c r="CG88" i="2"/>
  <c r="CG91" i="2"/>
  <c r="CD103" i="2"/>
  <c r="CE109" i="2"/>
  <c r="BZ110" i="2"/>
  <c r="AR30" i="2"/>
  <c r="AM29" i="2"/>
  <c r="AR29" i="2" s="1"/>
  <c r="BM49" i="2"/>
  <c r="BM47" i="2" s="1"/>
  <c r="AA28" i="2"/>
  <c r="AA27" i="2" s="1"/>
  <c r="BY26" i="2"/>
  <c r="X26" i="2"/>
  <c r="CE76" i="2"/>
  <c r="CI54" i="2"/>
  <c r="AG73" i="2"/>
  <c r="AG72" i="2" s="1"/>
  <c r="Z28" i="2"/>
  <c r="Z27" i="2" s="1"/>
  <c r="CF31" i="2"/>
  <c r="BR28" i="2"/>
  <c r="BR27" i="2" s="1"/>
  <c r="BX28" i="2"/>
  <c r="BX27" i="2" s="1"/>
  <c r="BX26" i="2" s="1"/>
  <c r="CH32" i="2"/>
  <c r="BZ33" i="2"/>
  <c r="CB33" i="2"/>
  <c r="CC33" i="2"/>
  <c r="AH28" i="2"/>
  <c r="AH27" i="2" s="1"/>
  <c r="AH51" i="2"/>
  <c r="AH50" i="2" s="1"/>
  <c r="AH49" i="2" s="1"/>
  <c r="BK51" i="2"/>
  <c r="BK50" i="2" s="1"/>
  <c r="CG59" i="2"/>
  <c r="AJ60" i="2"/>
  <c r="AJ51" i="2" s="1"/>
  <c r="CI60" i="2"/>
  <c r="CF70" i="2"/>
  <c r="CE77" i="2"/>
  <c r="CG81" i="2"/>
  <c r="CB101" i="2"/>
  <c r="BN102" i="2"/>
  <c r="CG109" i="2"/>
  <c r="CF110" i="2"/>
  <c r="AK97" i="2"/>
  <c r="AJ97" i="2"/>
  <c r="CC46" i="2"/>
  <c r="H49" i="2"/>
  <c r="H26" i="2" s="1"/>
  <c r="BW50" i="2"/>
  <c r="BW49" i="2" s="1"/>
  <c r="BW26" i="2" s="1"/>
  <c r="CH54" i="2"/>
  <c r="CG58" i="2"/>
  <c r="CH64" i="2"/>
  <c r="W51" i="2"/>
  <c r="W50" i="2" s="1"/>
  <c r="W49" i="2" s="1"/>
  <c r="AE68" i="2"/>
  <c r="BE68" i="2"/>
  <c r="BE50" i="2" s="1"/>
  <c r="AX74" i="2"/>
  <c r="BC74" i="2" s="1"/>
  <c r="BC73" i="2" s="1"/>
  <c r="BC72" i="2" s="1"/>
  <c r="AM75" i="2"/>
  <c r="BZ77" i="2"/>
  <c r="CI78" i="2"/>
  <c r="BO102" i="2"/>
  <c r="BF106" i="2"/>
  <c r="BZ106" i="2" s="1"/>
  <c r="CG110" i="2"/>
  <c r="BP26" i="2"/>
  <c r="CH53" i="2"/>
  <c r="L51" i="2"/>
  <c r="AQ52" i="2"/>
  <c r="CI110" i="2"/>
  <c r="BI30" i="2"/>
  <c r="BI29" i="2" s="1"/>
  <c r="CF32" i="2"/>
  <c r="CA33" i="2"/>
  <c r="CE48" i="2"/>
  <c r="BN51" i="2"/>
  <c r="U51" i="2"/>
  <c r="CF57" i="2"/>
  <c r="CC64" i="2"/>
  <c r="CE66" i="2"/>
  <c r="CE67" i="2"/>
  <c r="BB68" i="2"/>
  <c r="BB50" i="2" s="1"/>
  <c r="CG77" i="2"/>
  <c r="CC77" i="2"/>
  <c r="CF78" i="2"/>
  <c r="CG80" i="2"/>
  <c r="CG87" i="2"/>
  <c r="CH108" i="2"/>
  <c r="AI97" i="2"/>
  <c r="BA52" i="2"/>
  <c r="AG61" i="2"/>
  <c r="CE61" i="2" s="1"/>
  <c r="CF62" i="2"/>
  <c r="AY28" i="2"/>
  <c r="AY27" i="2" s="1"/>
  <c r="BV28" i="2"/>
  <c r="BV27" i="2" s="1"/>
  <c r="BV26" i="2" s="1"/>
  <c r="AC28" i="2"/>
  <c r="AC27" i="2" s="1"/>
  <c r="AC26" i="2" s="1"/>
  <c r="AG28" i="2"/>
  <c r="AG27" i="2" s="1"/>
  <c r="Z50" i="2"/>
  <c r="Z49" i="2" s="1"/>
  <c r="CG52" i="2"/>
  <c r="CH55" i="2"/>
  <c r="CH57" i="2"/>
  <c r="CF59" i="2"/>
  <c r="CF65" i="2"/>
  <c r="AW50" i="2"/>
  <c r="CG84" i="2"/>
  <c r="CG95" i="2"/>
  <c r="BI97" i="2"/>
  <c r="CB102" i="2"/>
  <c r="BZ103" i="2"/>
  <c r="CI105" i="2"/>
  <c r="CI106" i="2"/>
  <c r="CI107" i="2"/>
  <c r="CH107" i="2"/>
  <c r="CI108" i="2"/>
  <c r="K51" i="2"/>
  <c r="K50" i="2" s="1"/>
  <c r="K49" i="2" s="1"/>
  <c r="K26" i="2" s="1"/>
  <c r="BN28" i="2"/>
  <c r="AS30" i="2"/>
  <c r="AN29" i="2"/>
  <c r="AS29" i="2" s="1"/>
  <c r="AL29" i="2"/>
  <c r="AQ29" i="2" s="1"/>
  <c r="AQ30" i="2"/>
  <c r="AO29" i="2"/>
  <c r="AT29" i="2" s="1"/>
  <c r="AT30" i="2"/>
  <c r="CH30" i="2" s="1"/>
  <c r="CD30" i="2"/>
  <c r="BO29" i="2"/>
  <c r="BF30" i="2"/>
  <c r="AI30" i="2"/>
  <c r="AI29" i="2" s="1"/>
  <c r="AI28" i="2" s="1"/>
  <c r="AI27" i="2" s="1"/>
  <c r="CG31" i="2"/>
  <c r="AQ31" i="2"/>
  <c r="CE31" i="2" s="1"/>
  <c r="CB31" i="2"/>
  <c r="AX30" i="2"/>
  <c r="CI32" i="2"/>
  <c r="BE31" i="2"/>
  <c r="BE30" i="2" s="1"/>
  <c r="BE29" i="2" s="1"/>
  <c r="BE28" i="2" s="1"/>
  <c r="BE27" i="2" s="1"/>
  <c r="CG32" i="2"/>
  <c r="BZ46" i="2"/>
  <c r="BK45" i="2"/>
  <c r="BN50" i="2"/>
  <c r="U30" i="2"/>
  <c r="T29" i="2"/>
  <c r="U29" i="2" s="1"/>
  <c r="CG33" i="2"/>
  <c r="V28" i="2"/>
  <c r="V27" i="2" s="1"/>
  <c r="CA51" i="2"/>
  <c r="BG50" i="2"/>
  <c r="BZ59" i="2"/>
  <c r="AQ59" i="2"/>
  <c r="CC63" i="2"/>
  <c r="BF63" i="2"/>
  <c r="CA31" i="2"/>
  <c r="Y28" i="2"/>
  <c r="Y27" i="2" s="1"/>
  <c r="AO45" i="2"/>
  <c r="CC45" i="2" s="1"/>
  <c r="AT46" i="2"/>
  <c r="BU28" i="2"/>
  <c r="BU27" i="2" s="1"/>
  <c r="AG59" i="2"/>
  <c r="AQ32" i="2"/>
  <c r="CE32" i="2" s="1"/>
  <c r="BZ32" i="2"/>
  <c r="AK28" i="2"/>
  <c r="AK27" i="2" s="1"/>
  <c r="CF53" i="2"/>
  <c r="AR51" i="2"/>
  <c r="BJ73" i="2"/>
  <c r="BJ72" i="2" s="1"/>
  <c r="BJ49" i="2" s="1"/>
  <c r="BJ47" i="2" s="1"/>
  <c r="BJ46" i="2" s="1"/>
  <c r="BJ45" i="2" s="1"/>
  <c r="BJ28" i="2" s="1"/>
  <c r="BJ27" i="2" s="1"/>
  <c r="AP75" i="2"/>
  <c r="AU76" i="2"/>
  <c r="N28" i="2"/>
  <c r="N27" i="2" s="1"/>
  <c r="CH48" i="2"/>
  <c r="BZ53" i="2"/>
  <c r="CE53" i="2"/>
  <c r="CD31" i="2"/>
  <c r="CD33" i="2"/>
  <c r="CI33" i="2"/>
  <c r="AB28" i="2"/>
  <c r="AB27" i="2" s="1"/>
  <c r="AU50" i="2"/>
  <c r="AU51" i="2"/>
  <c r="BL30" i="2"/>
  <c r="CC31" i="2"/>
  <c r="BZ31" i="2"/>
  <c r="S28" i="2"/>
  <c r="S27" i="2" s="1"/>
  <c r="S26" i="2" s="1"/>
  <c r="AE28" i="2"/>
  <c r="AE27" i="2" s="1"/>
  <c r="AS51" i="2"/>
  <c r="CH76" i="2"/>
  <c r="AY51" i="2"/>
  <c r="AY50" i="2" s="1"/>
  <c r="CE56" i="2"/>
  <c r="CC57" i="2"/>
  <c r="CH58" i="2"/>
  <c r="AV62" i="2"/>
  <c r="AV51" i="2" s="1"/>
  <c r="AV50" i="2" s="1"/>
  <c r="CC62" i="2"/>
  <c r="BZ64" i="2"/>
  <c r="CG68" i="2"/>
  <c r="BZ70" i="2"/>
  <c r="AE73" i="2"/>
  <c r="AE72" i="2" s="1"/>
  <c r="AY73" i="2"/>
  <c r="AY72" i="2" s="1"/>
  <c r="AJ74" i="2"/>
  <c r="AJ73" i="2" s="1"/>
  <c r="AJ72" i="2" s="1"/>
  <c r="BE76" i="2"/>
  <c r="CI76" i="2" s="1"/>
  <c r="AZ75" i="2"/>
  <c r="CE54" i="2"/>
  <c r="CI55" i="2"/>
  <c r="AE51" i="2"/>
  <c r="AE50" i="2" s="1"/>
  <c r="AB60" i="2"/>
  <c r="AB51" i="2" s="1"/>
  <c r="BZ65" i="2"/>
  <c r="CA68" i="2"/>
  <c r="BL72" i="2"/>
  <c r="CG106" i="2"/>
  <c r="Q51" i="2"/>
  <c r="Q50" i="2" s="1"/>
  <c r="Q49" i="2" s="1"/>
  <c r="Q26" i="2" s="1"/>
  <c r="CD51" i="2"/>
  <c r="CB51" i="2"/>
  <c r="P51" i="2"/>
  <c r="P50" i="2" s="1"/>
  <c r="P49" i="2" s="1"/>
  <c r="P26" i="2" s="1"/>
  <c r="AK51" i="2"/>
  <c r="AK50" i="2" s="1"/>
  <c r="CI53" i="2"/>
  <c r="BZ54" i="2"/>
  <c r="BI51" i="2"/>
  <c r="BI50" i="2" s="1"/>
  <c r="CC56" i="2"/>
  <c r="CH56" i="2"/>
  <c r="CE57" i="2"/>
  <c r="CH65" i="2"/>
  <c r="CD68" i="2"/>
  <c r="CG69" i="2"/>
  <c r="AL75" i="2"/>
  <c r="BD104" i="2"/>
  <c r="BD103" i="2" s="1"/>
  <c r="BD102" i="2" s="1"/>
  <c r="BD101" i="2" s="1"/>
  <c r="BD100" i="2" s="1"/>
  <c r="BD99" i="2" s="1"/>
  <c r="BD98" i="2" s="1"/>
  <c r="BD97" i="2" s="1"/>
  <c r="CH105" i="2"/>
  <c r="CG57" i="2"/>
  <c r="CG60" i="2"/>
  <c r="CG62" i="2"/>
  <c r="AB73" i="2"/>
  <c r="AB72" i="2" s="1"/>
  <c r="AO74" i="2"/>
  <c r="BB76" i="2"/>
  <c r="CF76" i="2" s="1"/>
  <c r="AW75" i="2"/>
  <c r="BG75" i="2"/>
  <c r="CA76" i="2"/>
  <c r="CG101" i="2"/>
  <c r="M51" i="2"/>
  <c r="CH52" i="2"/>
  <c r="AT51" i="2"/>
  <c r="CE55" i="2"/>
  <c r="CI56" i="2"/>
  <c r="CI61" i="2"/>
  <c r="CF68" i="2"/>
  <c r="AJ69" i="2"/>
  <c r="AB69" i="2"/>
  <c r="AJ71" i="2"/>
  <c r="AG71" i="2" s="1"/>
  <c r="CE71" i="2" s="1"/>
  <c r="AB71" i="2"/>
  <c r="BZ71" i="2" s="1"/>
  <c r="BO72" i="2"/>
  <c r="BO49" i="2" s="1"/>
  <c r="CB76" i="2"/>
  <c r="BH75" i="2"/>
  <c r="BZ76" i="2"/>
  <c r="BF78" i="2"/>
  <c r="CH78" i="2"/>
  <c r="CC78" i="2"/>
  <c r="AO68" i="2"/>
  <c r="AO50" i="2" s="1"/>
  <c r="CH77" i="2"/>
  <c r="L97" i="2"/>
  <c r="CI104" i="2"/>
  <c r="CG105" i="2"/>
  <c r="U108" i="2"/>
  <c r="I108" i="2"/>
  <c r="BZ108" i="2"/>
  <c r="CE110" i="2"/>
  <c r="CA103" i="2"/>
  <c r="CF103" i="2"/>
  <c r="BL102" i="2"/>
  <c r="BZ104" i="2"/>
  <c r="CE104" i="2"/>
  <c r="BZ107" i="2"/>
  <c r="CE107" i="2"/>
  <c r="CG92" i="2"/>
  <c r="AL101" i="2"/>
  <c r="AQ101" i="2" s="1"/>
  <c r="AT101" i="2"/>
  <c r="AB97" i="2"/>
  <c r="AG102" i="2"/>
  <c r="AG97" i="2" s="1"/>
  <c r="BJ100" i="2"/>
  <c r="BJ99" i="2" s="1"/>
  <c r="BJ98" i="2" s="1"/>
  <c r="BJ97" i="2" s="1"/>
  <c r="AV75" i="2"/>
  <c r="AS76" i="2"/>
  <c r="CG76" i="2" s="1"/>
  <c r="AN75" i="2"/>
  <c r="CD76" i="2"/>
  <c r="AQ98" i="2"/>
  <c r="AL99" i="2"/>
  <c r="AQ99" i="2" s="1"/>
  <c r="AT99" i="2"/>
  <c r="CG104" i="2"/>
  <c r="CG107" i="2"/>
  <c r="CF108" i="2"/>
  <c r="CI109" i="2"/>
  <c r="CG86" i="2"/>
  <c r="AH97" i="2"/>
  <c r="CG103" i="2"/>
  <c r="BZ105" i="2"/>
  <c r="CE105" i="2"/>
  <c r="T109" i="2"/>
  <c r="AV97" i="2"/>
  <c r="BZ109" i="2"/>
  <c r="CH110" i="2"/>
  <c r="BM100" i="2"/>
  <c r="BK102" i="2"/>
  <c r="CG102" i="2"/>
  <c r="CI103" i="2"/>
  <c r="CC105" i="2"/>
  <c r="CH106" i="2"/>
  <c r="CC107" i="2"/>
  <c r="AT98" i="2"/>
  <c r="AT100" i="2"/>
  <c r="CI102" i="2"/>
  <c r="CE103" i="2"/>
  <c r="AO97" i="2"/>
  <c r="AT97" i="2" s="1"/>
  <c r="CD50" i="2" l="1"/>
  <c r="T49" i="2"/>
  <c r="U49" i="2" s="1"/>
  <c r="V26" i="2"/>
  <c r="BF51" i="2"/>
  <c r="BF50" i="2" s="1"/>
  <c r="BZ30" i="2"/>
  <c r="L50" i="2"/>
  <c r="L49" i="2" s="1"/>
  <c r="L26" i="2" s="1"/>
  <c r="AE49" i="2"/>
  <c r="CG51" i="2"/>
  <c r="CC30" i="2"/>
  <c r="AD26" i="2"/>
  <c r="AF26" i="2"/>
  <c r="BD75" i="2"/>
  <c r="CH75" i="2" s="1"/>
  <c r="CC75" i="2"/>
  <c r="BD50" i="2"/>
  <c r="CG50" i="2"/>
  <c r="AK49" i="2"/>
  <c r="AK26" i="2" s="1"/>
  <c r="Y26" i="2"/>
  <c r="CH60" i="2"/>
  <c r="BC49" i="2"/>
  <c r="BC26" i="2" s="1"/>
  <c r="CB50" i="2"/>
  <c r="BI49" i="2"/>
  <c r="BR26" i="2"/>
  <c r="CC29" i="2"/>
  <c r="CH29" i="2"/>
  <c r="BI28" i="2"/>
  <c r="BI27" i="2" s="1"/>
  <c r="CE52" i="2"/>
  <c r="CF51" i="2"/>
  <c r="BU26" i="2"/>
  <c r="AI26" i="2"/>
  <c r="Z26" i="2"/>
  <c r="AH26" i="2"/>
  <c r="BT26" i="2"/>
  <c r="CH104" i="2"/>
  <c r="CH103" i="2"/>
  <c r="CF50" i="2"/>
  <c r="CE106" i="2"/>
  <c r="BF97" i="2"/>
  <c r="CE59" i="2"/>
  <c r="AL28" i="2"/>
  <c r="AL27" i="2" s="1"/>
  <c r="CH102" i="2"/>
  <c r="CC68" i="2"/>
  <c r="AR75" i="2"/>
  <c r="AM74" i="2"/>
  <c r="BN101" i="2"/>
  <c r="CC102" i="2"/>
  <c r="AX73" i="2"/>
  <c r="AX72" i="2" s="1"/>
  <c r="AX49" i="2" s="1"/>
  <c r="AX47" i="2" s="1"/>
  <c r="AX46" i="2" s="1"/>
  <c r="AX45" i="2" s="1"/>
  <c r="CA50" i="2"/>
  <c r="CI50" i="2"/>
  <c r="CG30" i="2"/>
  <c r="AA26" i="2"/>
  <c r="CD102" i="2"/>
  <c r="BO101" i="2"/>
  <c r="CI68" i="2"/>
  <c r="BC47" i="2"/>
  <c r="BC46" i="2" s="1"/>
  <c r="I109" i="2"/>
  <c r="I97" i="2" s="1"/>
  <c r="I26" i="2" s="1"/>
  <c r="U109" i="2"/>
  <c r="AJ68" i="2"/>
  <c r="AG69" i="2"/>
  <c r="CE69" i="2" s="1"/>
  <c r="BG74" i="2"/>
  <c r="CA75" i="2"/>
  <c r="AZ74" i="2"/>
  <c r="BE75" i="2"/>
  <c r="CD75" i="2"/>
  <c r="CG100" i="2"/>
  <c r="BM99" i="2"/>
  <c r="CB100" i="2"/>
  <c r="T97" i="2"/>
  <c r="U97" i="2" s="1"/>
  <c r="BH74" i="2"/>
  <c r="CB75" i="2"/>
  <c r="AW74" i="2"/>
  <c r="BB75" i="2"/>
  <c r="AQ51" i="2"/>
  <c r="CH71" i="2"/>
  <c r="CI51" i="2"/>
  <c r="CI31" i="2"/>
  <c r="BM46" i="2"/>
  <c r="CI30" i="2"/>
  <c r="BZ75" i="2"/>
  <c r="BA75" i="2"/>
  <c r="AV74" i="2"/>
  <c r="AL97" i="2"/>
  <c r="AQ97" i="2" s="1"/>
  <c r="CA102" i="2"/>
  <c r="BL101" i="2"/>
  <c r="CF102" i="2"/>
  <c r="AT50" i="2"/>
  <c r="CH69" i="2"/>
  <c r="BZ60" i="2"/>
  <c r="AG60" i="2"/>
  <c r="AE26" i="2"/>
  <c r="AX29" i="2"/>
  <c r="CB29" i="2" s="1"/>
  <c r="CB30" i="2"/>
  <c r="CG29" i="2"/>
  <c r="AO73" i="2"/>
  <c r="CC74" i="2"/>
  <c r="AT74" i="2"/>
  <c r="CH74" i="2" s="1"/>
  <c r="BO47" i="2"/>
  <c r="AP74" i="2"/>
  <c r="AU75" i="2"/>
  <c r="CE30" i="2"/>
  <c r="BF29" i="2"/>
  <c r="CE102" i="2"/>
  <c r="BZ102" i="2"/>
  <c r="BK101" i="2"/>
  <c r="BL49" i="2"/>
  <c r="BZ63" i="2"/>
  <c r="CE63" i="2"/>
  <c r="CH51" i="2"/>
  <c r="BZ78" i="2"/>
  <c r="BF73" i="2"/>
  <c r="CE78" i="2"/>
  <c r="BZ69" i="2"/>
  <c r="AB68" i="2"/>
  <c r="AB50" i="2" s="1"/>
  <c r="AB49" i="2" s="1"/>
  <c r="AB26" i="2" s="1"/>
  <c r="AY49" i="2"/>
  <c r="AY26" i="2" s="1"/>
  <c r="T28" i="2"/>
  <c r="BJ26" i="2"/>
  <c r="AO28" i="2"/>
  <c r="CC51" i="2"/>
  <c r="CD29" i="2"/>
  <c r="CI29" i="2"/>
  <c r="BN27" i="2"/>
  <c r="AN74" i="2"/>
  <c r="AS75" i="2"/>
  <c r="CG75" i="2" s="1"/>
  <c r="AL74" i="2"/>
  <c r="AQ75" i="2"/>
  <c r="BA62" i="2"/>
  <c r="BZ62" i="2"/>
  <c r="BK49" i="2"/>
  <c r="CF30" i="2"/>
  <c r="CA30" i="2"/>
  <c r="BL29" i="2"/>
  <c r="BN49" i="2"/>
  <c r="CC50" i="2"/>
  <c r="CE45" i="2"/>
  <c r="BK28" i="2"/>
  <c r="BZ45" i="2"/>
  <c r="L21" i="2" l="1"/>
  <c r="BD73" i="2"/>
  <c r="BD72" i="2" s="1"/>
  <c r="BD49" i="2" s="1"/>
  <c r="AQ28" i="2"/>
  <c r="BZ51" i="2"/>
  <c r="BI26" i="2"/>
  <c r="CF75" i="2"/>
  <c r="CI75" i="2"/>
  <c r="BN100" i="2"/>
  <c r="CC101" i="2"/>
  <c r="CE75" i="2"/>
  <c r="CH101" i="2"/>
  <c r="BO100" i="2"/>
  <c r="CD101" i="2"/>
  <c r="CI101" i="2"/>
  <c r="AR74" i="2"/>
  <c r="AM73" i="2"/>
  <c r="BD26" i="2"/>
  <c r="BD47" i="2"/>
  <c r="AS74" i="2"/>
  <c r="CG74" i="2" s="1"/>
  <c r="AN73" i="2"/>
  <c r="BZ101" i="2"/>
  <c r="BK100" i="2"/>
  <c r="CE101" i="2"/>
  <c r="AX28" i="2"/>
  <c r="AX27" i="2" s="1"/>
  <c r="AX26" i="2" s="1"/>
  <c r="BE74" i="2"/>
  <c r="BE73" i="2" s="1"/>
  <c r="BE72" i="2" s="1"/>
  <c r="AZ73" i="2"/>
  <c r="CD74" i="2"/>
  <c r="AT28" i="2"/>
  <c r="CH28" i="2" s="1"/>
  <c r="AO27" i="2"/>
  <c r="BF72" i="2"/>
  <c r="BL47" i="2"/>
  <c r="BM45" i="2"/>
  <c r="BH73" i="2"/>
  <c r="CB74" i="2"/>
  <c r="CE62" i="2"/>
  <c r="BA51" i="2"/>
  <c r="BA50" i="2" s="1"/>
  <c r="CC28" i="2"/>
  <c r="BM98" i="2"/>
  <c r="CB99" i="2"/>
  <c r="CG99" i="2"/>
  <c r="BG73" i="2"/>
  <c r="CA74" i="2"/>
  <c r="BZ50" i="2"/>
  <c r="CF101" i="2"/>
  <c r="CA101" i="2"/>
  <c r="BL100" i="2"/>
  <c r="BK27" i="2"/>
  <c r="CA29" i="2"/>
  <c r="CF29" i="2"/>
  <c r="U28" i="2"/>
  <c r="T27" i="2"/>
  <c r="AQ27" i="2"/>
  <c r="AP73" i="2"/>
  <c r="AU74" i="2"/>
  <c r="AT73" i="2"/>
  <c r="CH73" i="2" s="1"/>
  <c r="AO72" i="2"/>
  <c r="CC73" i="2"/>
  <c r="BZ74" i="2"/>
  <c r="AV73" i="2"/>
  <c r="AV72" i="2" s="1"/>
  <c r="AV49" i="2" s="1"/>
  <c r="AV26" i="2" s="1"/>
  <c r="BA74" i="2"/>
  <c r="BA73" i="2" s="1"/>
  <c r="BA72" i="2" s="1"/>
  <c r="AQ74" i="2"/>
  <c r="AL73" i="2"/>
  <c r="BZ68" i="2"/>
  <c r="AG68" i="2"/>
  <c r="CE68" i="2" s="1"/>
  <c r="CE60" i="2"/>
  <c r="AG51" i="2"/>
  <c r="BF28" i="2"/>
  <c r="BF27" i="2" s="1"/>
  <c r="BZ29" i="2"/>
  <c r="CE29" i="2"/>
  <c r="BO46" i="2"/>
  <c r="BB74" i="2"/>
  <c r="BB73" i="2" s="1"/>
  <c r="BB72" i="2" s="1"/>
  <c r="BB49" i="2" s="1"/>
  <c r="AW73" i="2"/>
  <c r="AW72" i="2" s="1"/>
  <c r="AW49" i="2" s="1"/>
  <c r="AW47" i="2" s="1"/>
  <c r="AW46" i="2" s="1"/>
  <c r="AW45" i="2" s="1"/>
  <c r="AW28" i="2" s="1"/>
  <c r="AW27" i="2" s="1"/>
  <c r="AW26" i="2" s="1"/>
  <c r="CH68" i="2"/>
  <c r="AJ50" i="2"/>
  <c r="AG50" i="2" l="1"/>
  <c r="AG49" i="2" s="1"/>
  <c r="AG26" i="2" s="1"/>
  <c r="BO99" i="2"/>
  <c r="CD100" i="2"/>
  <c r="CI100" i="2"/>
  <c r="AM72" i="2"/>
  <c r="AM49" i="2" s="1"/>
  <c r="AR73" i="2"/>
  <c r="CF73" i="2" s="1"/>
  <c r="BZ73" i="2"/>
  <c r="BD46" i="2"/>
  <c r="CH46" i="2" s="1"/>
  <c r="CH47" i="2"/>
  <c r="CC100" i="2"/>
  <c r="BN99" i="2"/>
  <c r="CH100" i="2"/>
  <c r="BB47" i="2"/>
  <c r="BB46" i="2" s="1"/>
  <c r="BB26" i="2"/>
  <c r="BL46" i="2"/>
  <c r="BO45" i="2"/>
  <c r="CE51" i="2"/>
  <c r="BZ28" i="2"/>
  <c r="BM97" i="2"/>
  <c r="CB98" i="2"/>
  <c r="CG98" i="2"/>
  <c r="BH72" i="2"/>
  <c r="CB73" i="2"/>
  <c r="AT27" i="2"/>
  <c r="CH27" i="2" s="1"/>
  <c r="BE49" i="2"/>
  <c r="CI72" i="2"/>
  <c r="U27" i="2"/>
  <c r="T26" i="2"/>
  <c r="U26" i="2" s="1"/>
  <c r="CI74" i="2"/>
  <c r="AL72" i="2"/>
  <c r="AL49" i="2" s="1"/>
  <c r="AQ73" i="2"/>
  <c r="CE73" i="2" s="1"/>
  <c r="BA49" i="2"/>
  <c r="CE50" i="2"/>
  <c r="AT72" i="2"/>
  <c r="CH72" i="2" s="1"/>
  <c r="CC72" i="2"/>
  <c r="AO49" i="2"/>
  <c r="AO26" i="2" s="1"/>
  <c r="AT26" i="2" s="1"/>
  <c r="CE28" i="2"/>
  <c r="BZ100" i="2"/>
  <c r="CE100" i="2"/>
  <c r="BK99" i="2"/>
  <c r="AJ49" i="2"/>
  <c r="AJ26" i="2" s="1"/>
  <c r="CH50" i="2"/>
  <c r="AU73" i="2"/>
  <c r="CI73" i="2" s="1"/>
  <c r="AP72" i="2"/>
  <c r="AP49" i="2" s="1"/>
  <c r="BZ27" i="2"/>
  <c r="CE27" i="2"/>
  <c r="BG72" i="2"/>
  <c r="CA73" i="2"/>
  <c r="BM28" i="2"/>
  <c r="CE74" i="2"/>
  <c r="CC27" i="2"/>
  <c r="CA100" i="2"/>
  <c r="CF100" i="2"/>
  <c r="BL99" i="2"/>
  <c r="CF74" i="2"/>
  <c r="CE72" i="2"/>
  <c r="BF49" i="2"/>
  <c r="BF26" i="2" s="1"/>
  <c r="AZ72" i="2"/>
  <c r="CD73" i="2"/>
  <c r="AN72" i="2"/>
  <c r="AN49" i="2" s="1"/>
  <c r="AS73" i="2"/>
  <c r="CG73" i="2" s="1"/>
  <c r="BZ72" i="2" l="1"/>
  <c r="BN98" i="2"/>
  <c r="CC99" i="2"/>
  <c r="CH99" i="2"/>
  <c r="AM47" i="2"/>
  <c r="AR49" i="2"/>
  <c r="CD99" i="2"/>
  <c r="BO98" i="2"/>
  <c r="CI99" i="2"/>
  <c r="BL45" i="2"/>
  <c r="CA72" i="2"/>
  <c r="CF72" i="2"/>
  <c r="BG49" i="2"/>
  <c r="CG72" i="2"/>
  <c r="BH49" i="2"/>
  <c r="CB72" i="2"/>
  <c r="BZ49" i="2"/>
  <c r="CB97" i="2"/>
  <c r="CG97" i="2"/>
  <c r="AS49" i="2"/>
  <c r="AN47" i="2"/>
  <c r="BM27" i="2"/>
  <c r="AT49" i="2"/>
  <c r="CH49" i="2" s="1"/>
  <c r="CC49" i="2"/>
  <c r="BA26" i="2"/>
  <c r="BA47" i="2"/>
  <c r="CF99" i="2"/>
  <c r="BL98" i="2"/>
  <c r="CA99" i="2"/>
  <c r="BZ99" i="2"/>
  <c r="CE99" i="2"/>
  <c r="BK98" i="2"/>
  <c r="BE47" i="2"/>
  <c r="BE46" i="2" s="1"/>
  <c r="BE26" i="2"/>
  <c r="BO28" i="2"/>
  <c r="CI45" i="2"/>
  <c r="AP47" i="2"/>
  <c r="AU49" i="2"/>
  <c r="CI49" i="2" s="1"/>
  <c r="AZ49" i="2"/>
  <c r="CD72" i="2"/>
  <c r="AQ49" i="2"/>
  <c r="CE49" i="2" s="1"/>
  <c r="AL26" i="2"/>
  <c r="AQ26" i="2" s="1"/>
  <c r="AM46" i="2" l="1"/>
  <c r="AR47" i="2"/>
  <c r="BO97" i="2"/>
  <c r="CI98" i="2"/>
  <c r="CD98" i="2"/>
  <c r="BN97" i="2"/>
  <c r="CC98" i="2"/>
  <c r="CH98" i="2"/>
  <c r="BG47" i="2"/>
  <c r="CA49" i="2"/>
  <c r="CF49" i="2"/>
  <c r="AZ47" i="2"/>
  <c r="CD49" i="2"/>
  <c r="AU47" i="2"/>
  <c r="CI47" i="2" s="1"/>
  <c r="AP46" i="2"/>
  <c r="CE98" i="2"/>
  <c r="BK97" i="2"/>
  <c r="BZ98" i="2"/>
  <c r="AS47" i="2"/>
  <c r="AN46" i="2"/>
  <c r="BL97" i="2"/>
  <c r="CA98" i="2"/>
  <c r="CF98" i="2"/>
  <c r="BM26" i="2"/>
  <c r="BA46" i="2"/>
  <c r="CE46" i="2" s="1"/>
  <c r="CE47" i="2"/>
  <c r="BO27" i="2"/>
  <c r="BH47" i="2"/>
  <c r="CB49" i="2"/>
  <c r="CG49" i="2"/>
  <c r="BL28" i="2"/>
  <c r="CI97" i="2" l="1"/>
  <c r="CD97" i="2"/>
  <c r="CH97" i="2"/>
  <c r="CC97" i="2"/>
  <c r="CC26" i="2" s="1"/>
  <c r="BN26" i="2"/>
  <c r="CH26" i="2" s="1"/>
  <c r="AM45" i="2"/>
  <c r="AM28" i="2" s="1"/>
  <c r="AR46" i="2"/>
  <c r="AZ46" i="2"/>
  <c r="CD47" i="2"/>
  <c r="BZ97" i="2"/>
  <c r="BZ26" i="2" s="1"/>
  <c r="CE97" i="2"/>
  <c r="BK26" i="2"/>
  <c r="CE26" i="2" s="1"/>
  <c r="AP45" i="2"/>
  <c r="AP28" i="2" s="1"/>
  <c r="AU46" i="2"/>
  <c r="CI46" i="2" s="1"/>
  <c r="BG46" i="2"/>
  <c r="CF47" i="2"/>
  <c r="CA47" i="2"/>
  <c r="CF97" i="2"/>
  <c r="CA97" i="2"/>
  <c r="BH46" i="2"/>
  <c r="CG47" i="2"/>
  <c r="CB47" i="2"/>
  <c r="BL27" i="2"/>
  <c r="BO26" i="2"/>
  <c r="AS46" i="2"/>
  <c r="AN45" i="2"/>
  <c r="AN28" i="2" s="1"/>
  <c r="AR28" i="2" l="1"/>
  <c r="AM27" i="2"/>
  <c r="BG45" i="2"/>
  <c r="CF46" i="2"/>
  <c r="CA46" i="2"/>
  <c r="BH45" i="2"/>
  <c r="CB46" i="2"/>
  <c r="CG46" i="2"/>
  <c r="BL26" i="2"/>
  <c r="AP27" i="2"/>
  <c r="AU28" i="2"/>
  <c r="CI28" i="2" s="1"/>
  <c r="AS28" i="2"/>
  <c r="AN27" i="2"/>
  <c r="AZ45" i="2"/>
  <c r="CD46" i="2"/>
  <c r="AR27" i="2" l="1"/>
  <c r="AM26" i="2"/>
  <c r="AR26" i="2" s="1"/>
  <c r="BH28" i="2"/>
  <c r="CG45" i="2"/>
  <c r="CB45" i="2"/>
  <c r="AU27" i="2"/>
  <c r="CI27" i="2" s="1"/>
  <c r="AP26" i="2"/>
  <c r="AU26" i="2" s="1"/>
  <c r="CI26" i="2" s="1"/>
  <c r="AZ28" i="2"/>
  <c r="CD45" i="2"/>
  <c r="AS27" i="2"/>
  <c r="AN26" i="2"/>
  <c r="AS26" i="2" s="1"/>
  <c r="BG28" i="2"/>
  <c r="CF45" i="2"/>
  <c r="CA45" i="2"/>
  <c r="BG27" i="2" l="1"/>
  <c r="CA28" i="2"/>
  <c r="CF28" i="2"/>
  <c r="BH27" i="2"/>
  <c r="CB28" i="2"/>
  <c r="CG28" i="2"/>
  <c r="AZ27" i="2"/>
  <c r="CD28" i="2"/>
  <c r="BH26" i="2" l="1"/>
  <c r="CG26" i="2" s="1"/>
  <c r="CG27" i="2"/>
  <c r="CB27" i="2"/>
  <c r="CB26" i="2" s="1"/>
  <c r="AZ26" i="2"/>
  <c r="CD27" i="2"/>
  <c r="CD26" i="2" s="1"/>
  <c r="BG26" i="2"/>
  <c r="CF26" i="2" s="1"/>
  <c r="CF27" i="2"/>
  <c r="CA27" i="2"/>
  <c r="CA26" i="2" s="1"/>
  <c r="CN39" i="1" l="1"/>
  <c r="CN40" i="1"/>
  <c r="CN43" i="1"/>
  <c r="CN44" i="1"/>
  <c r="CN45" i="1"/>
  <c r="CN47" i="1"/>
  <c r="CN48" i="1"/>
  <c r="CN49" i="1"/>
  <c r="CM39" i="1"/>
  <c r="CM40" i="1"/>
  <c r="CM43" i="1"/>
  <c r="CM44" i="1"/>
  <c r="CM45" i="1"/>
  <c r="CM47" i="1"/>
  <c r="CM48" i="1"/>
  <c r="CM49" i="1"/>
  <c r="CL39" i="1"/>
  <c r="CL40" i="1"/>
  <c r="CL43" i="1"/>
  <c r="CL44" i="1"/>
  <c r="CL45" i="1"/>
  <c r="CL47" i="1"/>
  <c r="CL48" i="1"/>
  <c r="CL49" i="1"/>
  <c r="CK39" i="1"/>
  <c r="CK40" i="1"/>
  <c r="CK43" i="1"/>
  <c r="CK44" i="1"/>
  <c r="CK45" i="1"/>
  <c r="CK47" i="1"/>
  <c r="CK48" i="1"/>
  <c r="CK49" i="1"/>
  <c r="CJ39" i="1"/>
  <c r="CJ40" i="1"/>
  <c r="CJ43" i="1"/>
  <c r="CJ44" i="1"/>
  <c r="CJ45" i="1"/>
  <c r="CJ47" i="1"/>
  <c r="CJ48" i="1"/>
  <c r="CJ49" i="1"/>
  <c r="BJ115" i="1"/>
  <c r="BJ114" i="1" s="1"/>
  <c r="BJ113" i="1" s="1"/>
  <c r="BJ112" i="1" s="1"/>
  <c r="BJ111" i="1" s="1"/>
  <c r="BJ110" i="1" s="1"/>
  <c r="BJ109" i="1" s="1"/>
  <c r="BJ108" i="1" s="1"/>
  <c r="BJ107" i="1" s="1"/>
  <c r="BJ106" i="1" s="1"/>
  <c r="BJ105" i="1" s="1"/>
  <c r="BJ104" i="1" s="1"/>
  <c r="BJ103" i="1" s="1"/>
  <c r="BJ102" i="1" s="1"/>
  <c r="BI115" i="1"/>
  <c r="BI114" i="1" s="1"/>
  <c r="BI113" i="1" s="1"/>
  <c r="BI112" i="1" s="1"/>
  <c r="BI111" i="1" s="1"/>
  <c r="BI110" i="1" s="1"/>
  <c r="BI109" i="1" s="1"/>
  <c r="BI108" i="1" s="1"/>
  <c r="BI107" i="1" s="1"/>
  <c r="BI106" i="1" s="1"/>
  <c r="BI105" i="1" s="1"/>
  <c r="BI104" i="1" s="1"/>
  <c r="BI103" i="1" s="1"/>
  <c r="BI102" i="1" s="1"/>
  <c r="BH115" i="1"/>
  <c r="BH114" i="1" s="1"/>
  <c r="BH113" i="1" s="1"/>
  <c r="BH112" i="1" s="1"/>
  <c r="BH111" i="1" s="1"/>
  <c r="BH110" i="1" s="1"/>
  <c r="BH109" i="1" s="1"/>
  <c r="BH108" i="1" s="1"/>
  <c r="BH107" i="1" s="1"/>
  <c r="BH106" i="1" s="1"/>
  <c r="BH105" i="1" s="1"/>
  <c r="BH104" i="1" s="1"/>
  <c r="BH103" i="1" s="1"/>
  <c r="BH102" i="1" s="1"/>
  <c r="BG115" i="1"/>
  <c r="BG114" i="1" s="1"/>
  <c r="BG113" i="1" s="1"/>
  <c r="BG112" i="1" s="1"/>
  <c r="BG111" i="1" s="1"/>
  <c r="BG110" i="1" s="1"/>
  <c r="BG109" i="1" s="1"/>
  <c r="BG108" i="1" s="1"/>
  <c r="BG107" i="1" s="1"/>
  <c r="BG106" i="1" s="1"/>
  <c r="BG105" i="1" s="1"/>
  <c r="BG104" i="1" s="1"/>
  <c r="BG103" i="1" s="1"/>
  <c r="BG102" i="1" s="1"/>
  <c r="BF115" i="1"/>
  <c r="BF114" i="1" s="1"/>
  <c r="BF113" i="1" s="1"/>
  <c r="BJ82" i="1"/>
  <c r="BJ83" i="1"/>
  <c r="BI82" i="1"/>
  <c r="BI83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G82" i="1"/>
  <c r="BG83" i="1"/>
  <c r="BF82" i="1"/>
  <c r="BF83" i="1"/>
  <c r="BJ75" i="1"/>
  <c r="CN75" i="1" s="1"/>
  <c r="BJ76" i="1"/>
  <c r="CN76" i="1" s="1"/>
  <c r="BI75" i="1"/>
  <c r="BI76" i="1"/>
  <c r="BH75" i="1"/>
  <c r="CL75" i="1" s="1"/>
  <c r="BH76" i="1"/>
  <c r="BG75" i="1"/>
  <c r="BG76" i="1"/>
  <c r="CK76" i="1" s="1"/>
  <c r="BG74" i="1"/>
  <c r="BH74" i="1"/>
  <c r="BI74" i="1"/>
  <c r="BJ74" i="1"/>
  <c r="BF76" i="1"/>
  <c r="BF74" i="1"/>
  <c r="BI61" i="1"/>
  <c r="BI62" i="1"/>
  <c r="BI63" i="1"/>
  <c r="BI64" i="1"/>
  <c r="BI65" i="1"/>
  <c r="BI66" i="1"/>
  <c r="BI67" i="1"/>
  <c r="BI69" i="1"/>
  <c r="BI70" i="1"/>
  <c r="BI71" i="1"/>
  <c r="BI72" i="1"/>
  <c r="BI54" i="1"/>
  <c r="BI53" i="1" s="1"/>
  <c r="BI50" i="1" s="1"/>
  <c r="BF61" i="1"/>
  <c r="BF62" i="1"/>
  <c r="BF63" i="1"/>
  <c r="BF64" i="1"/>
  <c r="BF65" i="1"/>
  <c r="BF66" i="1"/>
  <c r="BF69" i="1"/>
  <c r="BF70" i="1"/>
  <c r="BF71" i="1"/>
  <c r="BF72" i="1"/>
  <c r="BF54" i="1"/>
  <c r="BF53" i="1" s="1"/>
  <c r="BF50" i="1" s="1"/>
  <c r="BI59" i="1"/>
  <c r="BI60" i="1"/>
  <c r="BF59" i="1"/>
  <c r="BI58" i="1"/>
  <c r="BG57" i="1"/>
  <c r="BH57" i="1"/>
  <c r="BJ57" i="1"/>
  <c r="BG36" i="1"/>
  <c r="BG35" i="1" s="1"/>
  <c r="BG32" i="1" s="1"/>
  <c r="BH36" i="1"/>
  <c r="BH35" i="1" s="1"/>
  <c r="BH32" i="1" s="1"/>
  <c r="BI36" i="1"/>
  <c r="BI35" i="1" s="1"/>
  <c r="BI32" i="1" s="1"/>
  <c r="BI31" i="1" s="1"/>
  <c r="BJ36" i="1"/>
  <c r="BJ35" i="1" s="1"/>
  <c r="BJ32" i="1" s="1"/>
  <c r="BF36" i="1"/>
  <c r="BF35" i="1" s="1"/>
  <c r="BF32" i="1" s="1"/>
  <c r="BF31" i="1" s="1"/>
  <c r="BA113" i="1"/>
  <c r="CK46" i="1" l="1"/>
  <c r="CN46" i="1"/>
  <c r="CJ42" i="1"/>
  <c r="CL38" i="1"/>
  <c r="CM42" i="1"/>
  <c r="CL46" i="1"/>
  <c r="CJ38" i="1"/>
  <c r="CK42" i="1"/>
  <c r="CK41" i="1" s="1"/>
  <c r="CM38" i="1"/>
  <c r="CN42" i="1"/>
  <c r="CN41" i="1" s="1"/>
  <c r="CJ46" i="1"/>
  <c r="CM46" i="1"/>
  <c r="CK38" i="1"/>
  <c r="CL42" i="1"/>
  <c r="CN38" i="1"/>
  <c r="BI73" i="1"/>
  <c r="BG73" i="1"/>
  <c r="BG56" i="1" s="1"/>
  <c r="BH73" i="1"/>
  <c r="BH56" i="1" s="1"/>
  <c r="CL76" i="1"/>
  <c r="BF112" i="1"/>
  <c r="BF111" i="1" s="1"/>
  <c r="BF110" i="1" s="1"/>
  <c r="BF109" i="1" s="1"/>
  <c r="BF108" i="1" s="1"/>
  <c r="BF107" i="1" s="1"/>
  <c r="BF106" i="1" s="1"/>
  <c r="BF105" i="1" s="1"/>
  <c r="BF104" i="1" s="1"/>
  <c r="BF103" i="1" s="1"/>
  <c r="BF102" i="1" s="1"/>
  <c r="BJ73" i="1"/>
  <c r="BJ56" i="1" s="1"/>
  <c r="CL41" i="1" l="1"/>
  <c r="CM41" i="1"/>
  <c r="CJ41" i="1"/>
  <c r="K35" i="1"/>
  <c r="L35" i="1"/>
  <c r="K66" i="1"/>
  <c r="K67" i="1"/>
  <c r="K68" i="1"/>
  <c r="K69" i="1"/>
  <c r="K70" i="1"/>
  <c r="K71" i="1"/>
  <c r="L66" i="1"/>
  <c r="L67" i="1"/>
  <c r="L68" i="1"/>
  <c r="L69" i="1"/>
  <c r="L70" i="1"/>
  <c r="L71" i="1"/>
  <c r="K65" i="1"/>
  <c r="L65" i="1"/>
  <c r="M64" i="1"/>
  <c r="M65" i="1"/>
  <c r="M66" i="1"/>
  <c r="M67" i="1"/>
  <c r="M68" i="1"/>
  <c r="M69" i="1"/>
  <c r="M70" i="1"/>
  <c r="M71" i="1"/>
  <c r="M59" i="1"/>
  <c r="M60" i="1"/>
  <c r="M61" i="1"/>
  <c r="M62" i="1"/>
  <c r="M63" i="1"/>
  <c r="L59" i="1"/>
  <c r="L60" i="1"/>
  <c r="L61" i="1"/>
  <c r="L62" i="1"/>
  <c r="L63" i="1"/>
  <c r="K59" i="1"/>
  <c r="K60" i="1"/>
  <c r="K61" i="1"/>
  <c r="K62" i="1"/>
  <c r="K63" i="1"/>
  <c r="K58" i="1"/>
  <c r="L58" i="1"/>
  <c r="M58" i="1"/>
  <c r="M56" i="1"/>
  <c r="M55" i="1"/>
  <c r="M36" i="1"/>
  <c r="K57" i="1" l="1"/>
  <c r="AO81" i="1"/>
  <c r="AP81" i="1"/>
  <c r="AP79" i="1"/>
  <c r="AG108" i="1"/>
  <c r="AG81" i="1"/>
  <c r="AG36" i="1"/>
  <c r="AG35" i="1" s="1"/>
  <c r="AG32" i="1" s="1"/>
  <c r="BU114" i="1"/>
  <c r="BK115" i="1"/>
  <c r="CI36" i="1"/>
  <c r="CI35" i="1" s="1"/>
  <c r="CI32" i="1" s="1"/>
  <c r="CI39" i="1"/>
  <c r="CI40" i="1"/>
  <c r="CI43" i="1"/>
  <c r="CI44" i="1"/>
  <c r="CI45" i="1"/>
  <c r="CI47" i="1"/>
  <c r="CI48" i="1"/>
  <c r="CI49" i="1"/>
  <c r="CI58" i="1"/>
  <c r="CI59" i="1"/>
  <c r="CI60" i="1"/>
  <c r="CI61" i="1"/>
  <c r="CI62" i="1"/>
  <c r="CI63" i="1"/>
  <c r="CI64" i="1"/>
  <c r="CI65" i="1"/>
  <c r="CI66" i="1"/>
  <c r="CI67" i="1"/>
  <c r="CI68" i="1"/>
  <c r="CI69" i="1"/>
  <c r="CI70" i="1"/>
  <c r="CI71" i="1"/>
  <c r="CI74" i="1"/>
  <c r="CI75" i="1"/>
  <c r="CI76" i="1"/>
  <c r="CI82" i="1"/>
  <c r="CI83" i="1"/>
  <c r="CI84" i="1"/>
  <c r="CI85" i="1"/>
  <c r="CI86" i="1"/>
  <c r="CI87" i="1"/>
  <c r="CI88" i="1"/>
  <c r="CI89" i="1"/>
  <c r="CI90" i="1"/>
  <c r="CI91" i="1"/>
  <c r="CI92" i="1"/>
  <c r="CI93" i="1"/>
  <c r="CI94" i="1"/>
  <c r="CI95" i="1"/>
  <c r="CI96" i="1"/>
  <c r="CI97" i="1"/>
  <c r="CI98" i="1"/>
  <c r="CI99" i="1"/>
  <c r="CI100" i="1"/>
  <c r="CI101" i="1"/>
  <c r="CI109" i="1"/>
  <c r="CI110" i="1"/>
  <c r="CI111" i="1"/>
  <c r="CI112" i="1"/>
  <c r="CI113" i="1"/>
  <c r="CI114" i="1"/>
  <c r="CI115" i="1"/>
  <c r="CH36" i="1"/>
  <c r="CH35" i="1" s="1"/>
  <c r="CH32" i="1" s="1"/>
  <c r="CH39" i="1"/>
  <c r="CH40" i="1"/>
  <c r="CH43" i="1"/>
  <c r="CH44" i="1"/>
  <c r="CH45" i="1"/>
  <c r="CH47" i="1"/>
  <c r="CH48" i="1"/>
  <c r="CH49" i="1"/>
  <c r="CH52" i="1"/>
  <c r="CH51" i="1" s="1"/>
  <c r="CH50" i="1" s="1"/>
  <c r="CH58" i="1"/>
  <c r="CH59" i="1"/>
  <c r="CH60" i="1"/>
  <c r="CH64" i="1"/>
  <c r="CH65" i="1"/>
  <c r="CH67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13" i="1"/>
  <c r="CH114" i="1"/>
  <c r="CH115" i="1"/>
  <c r="CG36" i="1"/>
  <c r="CG35" i="1" s="1"/>
  <c r="CG32" i="1" s="1"/>
  <c r="CG39" i="1"/>
  <c r="CG40" i="1"/>
  <c r="CG43" i="1"/>
  <c r="CG44" i="1"/>
  <c r="CG45" i="1"/>
  <c r="CG47" i="1"/>
  <c r="CG48" i="1"/>
  <c r="CG49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4" i="1"/>
  <c r="CG75" i="1"/>
  <c r="CG76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9" i="1"/>
  <c r="CG110" i="1"/>
  <c r="CG111" i="1"/>
  <c r="CG112" i="1"/>
  <c r="CG113" i="1"/>
  <c r="CG114" i="1"/>
  <c r="CG115" i="1"/>
  <c r="CF36" i="1"/>
  <c r="CF35" i="1" s="1"/>
  <c r="CF32" i="1" s="1"/>
  <c r="CF39" i="1"/>
  <c r="CF40" i="1"/>
  <c r="CF43" i="1"/>
  <c r="CF44" i="1"/>
  <c r="CF45" i="1"/>
  <c r="CF47" i="1"/>
  <c r="CF48" i="1"/>
  <c r="CF49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4" i="1"/>
  <c r="CF75" i="1"/>
  <c r="CF76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9" i="1"/>
  <c r="CF110" i="1"/>
  <c r="CF111" i="1"/>
  <c r="CF112" i="1"/>
  <c r="CF113" i="1"/>
  <c r="CF114" i="1"/>
  <c r="CF115" i="1"/>
  <c r="CE39" i="1"/>
  <c r="CE40" i="1"/>
  <c r="CE43" i="1"/>
  <c r="CE44" i="1"/>
  <c r="CE45" i="1"/>
  <c r="CE47" i="1"/>
  <c r="CE48" i="1"/>
  <c r="CE49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BB73" i="1"/>
  <c r="BC73" i="1"/>
  <c r="BD73" i="1"/>
  <c r="BE73" i="1"/>
  <c r="BA75" i="1"/>
  <c r="BF75" i="1" s="1"/>
  <c r="BF73" i="1" s="1"/>
  <c r="AY73" i="1"/>
  <c r="AT75" i="1"/>
  <c r="AT73" i="1" s="1"/>
  <c r="AV75" i="1"/>
  <c r="Z75" i="1" s="1"/>
  <c r="AY36" i="1"/>
  <c r="AY35" i="1" s="1"/>
  <c r="AY32" i="1" s="1"/>
  <c r="AX36" i="1"/>
  <c r="AX35" i="1" s="1"/>
  <c r="AX32" i="1" s="1"/>
  <c r="AW36" i="1"/>
  <c r="AW35" i="1" s="1"/>
  <c r="AW32" i="1" s="1"/>
  <c r="AQ36" i="1"/>
  <c r="AP104" i="1"/>
  <c r="AP105" i="1"/>
  <c r="AP106" i="1"/>
  <c r="AP107" i="1"/>
  <c r="AP109" i="1"/>
  <c r="AP110" i="1"/>
  <c r="AP111" i="1"/>
  <c r="AP112" i="1"/>
  <c r="AP114" i="1"/>
  <c r="AP115" i="1"/>
  <c r="AO104" i="1"/>
  <c r="AO105" i="1"/>
  <c r="AO106" i="1"/>
  <c r="AO107" i="1"/>
  <c r="AO109" i="1"/>
  <c r="AO110" i="1"/>
  <c r="AO111" i="1"/>
  <c r="AO112" i="1"/>
  <c r="AO114" i="1"/>
  <c r="AO115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M104" i="1"/>
  <c r="AM105" i="1"/>
  <c r="AM106" i="1"/>
  <c r="AM107" i="1"/>
  <c r="AM108" i="1"/>
  <c r="AL108" i="1" s="1"/>
  <c r="AM109" i="1"/>
  <c r="AM110" i="1"/>
  <c r="AM111" i="1"/>
  <c r="AM112" i="1"/>
  <c r="AM113" i="1"/>
  <c r="AL113" i="1" s="1"/>
  <c r="AM114" i="1"/>
  <c r="AM115" i="1"/>
  <c r="AM103" i="1"/>
  <c r="AN103" i="1"/>
  <c r="AO103" i="1"/>
  <c r="AP103" i="1"/>
  <c r="AZ82" i="1"/>
  <c r="CN82" i="1" s="1"/>
  <c r="AZ83" i="1"/>
  <c r="CN83" i="1" s="1"/>
  <c r="AZ84" i="1"/>
  <c r="CN84" i="1" s="1"/>
  <c r="AZ85" i="1"/>
  <c r="CN85" i="1" s="1"/>
  <c r="AZ86" i="1"/>
  <c r="CN86" i="1" s="1"/>
  <c r="AZ87" i="1"/>
  <c r="CN87" i="1" s="1"/>
  <c r="AZ88" i="1"/>
  <c r="CN88" i="1" s="1"/>
  <c r="AZ89" i="1"/>
  <c r="CN89" i="1" s="1"/>
  <c r="AZ90" i="1"/>
  <c r="CN90" i="1" s="1"/>
  <c r="AZ91" i="1"/>
  <c r="CN91" i="1" s="1"/>
  <c r="AZ92" i="1"/>
  <c r="CN92" i="1" s="1"/>
  <c r="AZ93" i="1"/>
  <c r="CN93" i="1" s="1"/>
  <c r="AZ94" i="1"/>
  <c r="CN94" i="1" s="1"/>
  <c r="AZ95" i="1"/>
  <c r="CN95" i="1" s="1"/>
  <c r="AZ96" i="1"/>
  <c r="CN96" i="1" s="1"/>
  <c r="AZ97" i="1"/>
  <c r="CN97" i="1" s="1"/>
  <c r="AZ98" i="1"/>
  <c r="CN98" i="1" s="1"/>
  <c r="AZ99" i="1"/>
  <c r="CN99" i="1" s="1"/>
  <c r="AZ100" i="1"/>
  <c r="CN100" i="1" s="1"/>
  <c r="AZ101" i="1"/>
  <c r="CN101" i="1" s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X82" i="1"/>
  <c r="CL82" i="1" s="1"/>
  <c r="AX83" i="1"/>
  <c r="CL83" i="1" s="1"/>
  <c r="AX84" i="1"/>
  <c r="CL84" i="1" s="1"/>
  <c r="AX85" i="1"/>
  <c r="CL85" i="1" s="1"/>
  <c r="AX86" i="1"/>
  <c r="CL86" i="1" s="1"/>
  <c r="AX87" i="1"/>
  <c r="CL87" i="1" s="1"/>
  <c r="AX88" i="1"/>
  <c r="CL88" i="1" s="1"/>
  <c r="AX89" i="1"/>
  <c r="CL89" i="1" s="1"/>
  <c r="AX90" i="1"/>
  <c r="CL90" i="1" s="1"/>
  <c r="AX91" i="1"/>
  <c r="CL91" i="1" s="1"/>
  <c r="AX92" i="1"/>
  <c r="CL92" i="1" s="1"/>
  <c r="AX93" i="1"/>
  <c r="CL93" i="1" s="1"/>
  <c r="AX94" i="1"/>
  <c r="CL94" i="1" s="1"/>
  <c r="AX95" i="1"/>
  <c r="CL95" i="1" s="1"/>
  <c r="AX96" i="1"/>
  <c r="CL96" i="1" s="1"/>
  <c r="AX97" i="1"/>
  <c r="CL97" i="1" s="1"/>
  <c r="AX98" i="1"/>
  <c r="CL98" i="1" s="1"/>
  <c r="AX99" i="1"/>
  <c r="CL99" i="1" s="1"/>
  <c r="AX100" i="1"/>
  <c r="CL100" i="1" s="1"/>
  <c r="AX101" i="1"/>
  <c r="CL101" i="1" s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W82" i="1"/>
  <c r="CK82" i="1" s="1"/>
  <c r="AW83" i="1"/>
  <c r="CK83" i="1" s="1"/>
  <c r="AW84" i="1"/>
  <c r="CK84" i="1" s="1"/>
  <c r="AW85" i="1"/>
  <c r="CK85" i="1" s="1"/>
  <c r="AW86" i="1"/>
  <c r="CK86" i="1" s="1"/>
  <c r="AW87" i="1"/>
  <c r="CK87" i="1" s="1"/>
  <c r="AW88" i="1"/>
  <c r="CK88" i="1" s="1"/>
  <c r="AW89" i="1"/>
  <c r="CK89" i="1" s="1"/>
  <c r="AW90" i="1"/>
  <c r="CK90" i="1" s="1"/>
  <c r="AW91" i="1"/>
  <c r="CK91" i="1" s="1"/>
  <c r="AW92" i="1"/>
  <c r="CK92" i="1" s="1"/>
  <c r="AW93" i="1"/>
  <c r="CK93" i="1" s="1"/>
  <c r="AW94" i="1"/>
  <c r="CK94" i="1" s="1"/>
  <c r="AW95" i="1"/>
  <c r="CK95" i="1" s="1"/>
  <c r="AW96" i="1"/>
  <c r="CK96" i="1" s="1"/>
  <c r="AW97" i="1"/>
  <c r="CK97" i="1" s="1"/>
  <c r="AW98" i="1"/>
  <c r="CK98" i="1" s="1"/>
  <c r="AW99" i="1"/>
  <c r="CK99" i="1" s="1"/>
  <c r="AW100" i="1"/>
  <c r="CK100" i="1" s="1"/>
  <c r="AW101" i="1"/>
  <c r="CK101" i="1" s="1"/>
  <c r="AW103" i="1"/>
  <c r="AW104" i="1"/>
  <c r="AW105" i="1"/>
  <c r="AW106" i="1"/>
  <c r="AW107" i="1"/>
  <c r="AW108" i="1"/>
  <c r="AW109" i="1"/>
  <c r="CK109" i="1" s="1"/>
  <c r="AW110" i="1"/>
  <c r="AW111" i="1"/>
  <c r="AW112" i="1"/>
  <c r="AW113" i="1"/>
  <c r="AW114" i="1"/>
  <c r="AW115" i="1"/>
  <c r="CK115" i="1" s="1"/>
  <c r="AV82" i="1"/>
  <c r="Z82" i="1" s="1"/>
  <c r="AV83" i="1"/>
  <c r="Z83" i="1" s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8" i="1"/>
  <c r="Z108" i="1" s="1"/>
  <c r="AV109" i="1"/>
  <c r="Z109" i="1" s="1"/>
  <c r="AV110" i="1"/>
  <c r="Z110" i="1" s="1"/>
  <c r="AV111" i="1"/>
  <c r="Z111" i="1" s="1"/>
  <c r="AV112" i="1"/>
  <c r="Z112" i="1" s="1"/>
  <c r="AV114" i="1"/>
  <c r="Z114" i="1" s="1"/>
  <c r="AV115" i="1"/>
  <c r="Z115" i="1" s="1"/>
  <c r="AY74" i="1"/>
  <c r="AY76" i="1"/>
  <c r="AY82" i="1"/>
  <c r="AY83" i="1"/>
  <c r="AY84" i="1"/>
  <c r="CM84" i="1" s="1"/>
  <c r="AY85" i="1"/>
  <c r="CM85" i="1" s="1"/>
  <c r="AY86" i="1"/>
  <c r="CM86" i="1" s="1"/>
  <c r="AY87" i="1"/>
  <c r="CM87" i="1" s="1"/>
  <c r="AY88" i="1"/>
  <c r="CM88" i="1" s="1"/>
  <c r="AY89" i="1"/>
  <c r="CM89" i="1" s="1"/>
  <c r="AY90" i="1"/>
  <c r="CM90" i="1" s="1"/>
  <c r="AY91" i="1"/>
  <c r="CM91" i="1" s="1"/>
  <c r="AY92" i="1"/>
  <c r="CM92" i="1" s="1"/>
  <c r="AY93" i="1"/>
  <c r="CM93" i="1" s="1"/>
  <c r="AY94" i="1"/>
  <c r="CM94" i="1" s="1"/>
  <c r="AY95" i="1"/>
  <c r="CM95" i="1" s="1"/>
  <c r="AY96" i="1"/>
  <c r="CM96" i="1" s="1"/>
  <c r="AY97" i="1"/>
  <c r="CM97" i="1" s="1"/>
  <c r="AY98" i="1"/>
  <c r="CM98" i="1" s="1"/>
  <c r="AY99" i="1"/>
  <c r="CM99" i="1" s="1"/>
  <c r="AY100" i="1"/>
  <c r="CM100" i="1" s="1"/>
  <c r="AY101" i="1"/>
  <c r="CM101" i="1" s="1"/>
  <c r="AY108" i="1"/>
  <c r="AY109" i="1"/>
  <c r="AY110" i="1"/>
  <c r="AY111" i="1"/>
  <c r="AY112" i="1"/>
  <c r="AY113" i="1"/>
  <c r="CM113" i="1" s="1"/>
  <c r="AY114" i="1"/>
  <c r="AY115" i="1"/>
  <c r="V57" i="1"/>
  <c r="AC57" i="1"/>
  <c r="AD57" i="1" s="1"/>
  <c r="AE57" i="1"/>
  <c r="AF57" i="1" s="1"/>
  <c r="AH57" i="1"/>
  <c r="AI57" i="1"/>
  <c r="AK57" i="1"/>
  <c r="AR57" i="1"/>
  <c r="AS57" i="1"/>
  <c r="AT57" i="1"/>
  <c r="AU57" i="1"/>
  <c r="BB57" i="1"/>
  <c r="BC57" i="1"/>
  <c r="BE57" i="1"/>
  <c r="BL57" i="1"/>
  <c r="BM57" i="1"/>
  <c r="BO57" i="1"/>
  <c r="BV57" i="1"/>
  <c r="BW57" i="1"/>
  <c r="BY57" i="1"/>
  <c r="BU54" i="1"/>
  <c r="BU53" i="1" s="1"/>
  <c r="BU50" i="1" s="1"/>
  <c r="BU72" i="1"/>
  <c r="AZ72" i="1"/>
  <c r="CN72" i="1" s="1"/>
  <c r="AZ54" i="1"/>
  <c r="AZ73" i="1"/>
  <c r="AZ74" i="1"/>
  <c r="CN74" i="1" s="1"/>
  <c r="AY72" i="1"/>
  <c r="CM72" i="1" s="1"/>
  <c r="AY54" i="1"/>
  <c r="AX72" i="1"/>
  <c r="CL72" i="1" s="1"/>
  <c r="AX54" i="1"/>
  <c r="AX74" i="1"/>
  <c r="CL74" i="1" s="1"/>
  <c r="AV74" i="1"/>
  <c r="Z74" i="1" s="1"/>
  <c r="AW72" i="1"/>
  <c r="CK72" i="1" s="1"/>
  <c r="AW54" i="1"/>
  <c r="AW74" i="1"/>
  <c r="CK74" i="1" s="1"/>
  <c r="AW75" i="1"/>
  <c r="CK75" i="1" s="1"/>
  <c r="P54" i="1"/>
  <c r="Q72" i="1"/>
  <c r="CI38" i="1" l="1"/>
  <c r="AL103" i="1"/>
  <c r="AL114" i="1"/>
  <c r="AL106" i="1"/>
  <c r="AL112" i="1"/>
  <c r="AL105" i="1"/>
  <c r="AL111" i="1"/>
  <c r="AL104" i="1"/>
  <c r="AL110" i="1"/>
  <c r="AL109" i="1"/>
  <c r="AL115" i="1"/>
  <c r="AL107" i="1"/>
  <c r="CJ96" i="1"/>
  <c r="Z96" i="1"/>
  <c r="CJ90" i="1"/>
  <c r="Z90" i="1"/>
  <c r="CJ84" i="1"/>
  <c r="Z84" i="1"/>
  <c r="CJ100" i="1"/>
  <c r="Z100" i="1"/>
  <c r="CJ101" i="1"/>
  <c r="Z101" i="1"/>
  <c r="CJ95" i="1"/>
  <c r="Z95" i="1"/>
  <c r="CJ89" i="1"/>
  <c r="Z89" i="1"/>
  <c r="CJ88" i="1"/>
  <c r="Z88" i="1"/>
  <c r="CJ99" i="1"/>
  <c r="Z99" i="1"/>
  <c r="CJ93" i="1"/>
  <c r="Z93" i="1"/>
  <c r="CJ87" i="1"/>
  <c r="Z87" i="1"/>
  <c r="CJ94" i="1"/>
  <c r="Z94" i="1"/>
  <c r="CJ98" i="1"/>
  <c r="Z98" i="1"/>
  <c r="CJ92" i="1"/>
  <c r="Z92" i="1"/>
  <c r="CJ86" i="1"/>
  <c r="Z86" i="1"/>
  <c r="CJ97" i="1"/>
  <c r="Z97" i="1"/>
  <c r="CJ91" i="1"/>
  <c r="Z91" i="1"/>
  <c r="CJ85" i="1"/>
  <c r="Z85" i="1"/>
  <c r="CL54" i="1"/>
  <c r="CL53" i="1" s="1"/>
  <c r="AX53" i="1"/>
  <c r="Q54" i="1"/>
  <c r="Q53" i="1" s="1"/>
  <c r="P53" i="1"/>
  <c r="CG38" i="1"/>
  <c r="CE36" i="1"/>
  <c r="CE35" i="1" s="1"/>
  <c r="CE32" i="1" s="1"/>
  <c r="AQ35" i="1"/>
  <c r="AQ32" i="1" s="1"/>
  <c r="CN54" i="1"/>
  <c r="CN53" i="1" s="1"/>
  <c r="AZ53" i="1"/>
  <c r="CM54" i="1"/>
  <c r="CM53" i="1" s="1"/>
  <c r="AY53" i="1"/>
  <c r="CK54" i="1"/>
  <c r="CK53" i="1" s="1"/>
  <c r="AW53" i="1"/>
  <c r="CF42" i="1"/>
  <c r="CE42" i="1"/>
  <c r="CF38" i="1"/>
  <c r="CG46" i="1"/>
  <c r="CH38" i="1"/>
  <c r="CI46" i="1"/>
  <c r="CF46" i="1"/>
  <c r="CH46" i="1"/>
  <c r="CE38" i="1"/>
  <c r="CE46" i="1"/>
  <c r="CG42" i="1"/>
  <c r="CI42" i="1"/>
  <c r="CH42" i="1"/>
  <c r="AO102" i="1"/>
  <c r="AN102" i="1"/>
  <c r="CL112" i="1"/>
  <c r="AM102" i="1"/>
  <c r="AP102" i="1"/>
  <c r="CK112" i="1"/>
  <c r="CK114" i="1"/>
  <c r="CL111" i="1"/>
  <c r="CK111" i="1"/>
  <c r="CM115" i="1"/>
  <c r="CL115" i="1"/>
  <c r="CL109" i="1"/>
  <c r="CN113" i="1"/>
  <c r="CN115" i="1"/>
  <c r="CN109" i="1"/>
  <c r="CN112" i="1"/>
  <c r="CM114" i="1"/>
  <c r="CL114" i="1"/>
  <c r="CK110" i="1"/>
  <c r="CN114" i="1"/>
  <c r="CK113" i="1"/>
  <c r="CL110" i="1"/>
  <c r="CN111" i="1"/>
  <c r="AV73" i="1"/>
  <c r="Z73" i="1" s="1"/>
  <c r="CL113" i="1"/>
  <c r="CN110" i="1"/>
  <c r="AQ75" i="1"/>
  <c r="AQ73" i="1" s="1"/>
  <c r="BA73" i="1"/>
  <c r="CG57" i="1"/>
  <c r="CF57" i="1"/>
  <c r="CI57" i="1"/>
  <c r="Q57" i="1"/>
  <c r="CF41" i="1" l="1"/>
  <c r="CH41" i="1"/>
  <c r="CI41" i="1"/>
  <c r="W54" i="1"/>
  <c r="W53" i="1" s="1"/>
  <c r="AL102" i="1"/>
  <c r="CG41" i="1"/>
  <c r="CE41" i="1"/>
  <c r="W57" i="1"/>
  <c r="AV72" i="1" l="1"/>
  <c r="AV54" i="1"/>
  <c r="Z54" i="1" s="1"/>
  <c r="AG71" i="1"/>
  <c r="AZ69" i="1"/>
  <c r="CN69" i="1" s="1"/>
  <c r="AZ70" i="1"/>
  <c r="CN70" i="1" s="1"/>
  <c r="AZ71" i="1"/>
  <c r="CN71" i="1" s="1"/>
  <c r="AY69" i="1"/>
  <c r="AY70" i="1"/>
  <c r="AY71" i="1"/>
  <c r="AX69" i="1"/>
  <c r="AX70" i="1"/>
  <c r="AX71" i="1"/>
  <c r="AW69" i="1"/>
  <c r="AW70" i="1"/>
  <c r="AW71" i="1"/>
  <c r="AV69" i="1"/>
  <c r="Z69" i="1" s="1"/>
  <c r="AV70" i="1"/>
  <c r="Z70" i="1" s="1"/>
  <c r="AV71" i="1"/>
  <c r="Z71" i="1" s="1"/>
  <c r="AO69" i="1"/>
  <c r="AO70" i="1"/>
  <c r="AO71" i="1"/>
  <c r="AN69" i="1"/>
  <c r="AN70" i="1"/>
  <c r="AN71" i="1"/>
  <c r="AM69" i="1"/>
  <c r="AM70" i="1"/>
  <c r="AM71" i="1"/>
  <c r="BA67" i="1"/>
  <c r="BF67" i="1" s="1"/>
  <c r="AZ67" i="1"/>
  <c r="AZ68" i="1"/>
  <c r="AY67" i="1"/>
  <c r="CM67" i="1" s="1"/>
  <c r="AY68" i="1"/>
  <c r="AX67" i="1"/>
  <c r="AX68" i="1"/>
  <c r="AW67" i="1"/>
  <c r="AW68" i="1"/>
  <c r="AV68" i="1"/>
  <c r="Z68" i="1" s="1"/>
  <c r="AP67" i="1"/>
  <c r="AP68" i="1"/>
  <c r="AO68" i="1"/>
  <c r="AN67" i="1"/>
  <c r="AN68" i="1"/>
  <c r="AM67" i="1"/>
  <c r="AM68" i="1"/>
  <c r="AZ64" i="1"/>
  <c r="AZ65" i="1"/>
  <c r="AZ66" i="1"/>
  <c r="AY64" i="1"/>
  <c r="AY65" i="1"/>
  <c r="AY66" i="1"/>
  <c r="AX64" i="1"/>
  <c r="AX65" i="1"/>
  <c r="AX66" i="1"/>
  <c r="AW64" i="1"/>
  <c r="AW65" i="1"/>
  <c r="AW66" i="1"/>
  <c r="AV64" i="1"/>
  <c r="Z64" i="1" s="1"/>
  <c r="AV66" i="1"/>
  <c r="Z66" i="1" s="1"/>
  <c r="AP64" i="1"/>
  <c r="AP65" i="1"/>
  <c r="AP66" i="1"/>
  <c r="AO65" i="1"/>
  <c r="AN64" i="1"/>
  <c r="AN65" i="1"/>
  <c r="AN66" i="1"/>
  <c r="AM66" i="1"/>
  <c r="AM64" i="1"/>
  <c r="AM65" i="1"/>
  <c r="AZ62" i="1"/>
  <c r="AZ63" i="1"/>
  <c r="AY62" i="1"/>
  <c r="AY63" i="1"/>
  <c r="AX62" i="1"/>
  <c r="AX63" i="1"/>
  <c r="AW62" i="1"/>
  <c r="AW63" i="1"/>
  <c r="AV62" i="1"/>
  <c r="Z62" i="1" s="1"/>
  <c r="AV63" i="1"/>
  <c r="Z63" i="1" s="1"/>
  <c r="AO62" i="1"/>
  <c r="AO63" i="1"/>
  <c r="AN62" i="1"/>
  <c r="AN63" i="1"/>
  <c r="AM62" i="1"/>
  <c r="AM63" i="1"/>
  <c r="BU60" i="1"/>
  <c r="AY61" i="1"/>
  <c r="AX61" i="1"/>
  <c r="AW61" i="1"/>
  <c r="AV61" i="1"/>
  <c r="Z61" i="1" s="1"/>
  <c r="AP61" i="1"/>
  <c r="AP62" i="1"/>
  <c r="AP63" i="1"/>
  <c r="AO61" i="1"/>
  <c r="AN61" i="1"/>
  <c r="AM61" i="1"/>
  <c r="AZ60" i="1"/>
  <c r="AZ61" i="1"/>
  <c r="AY60" i="1"/>
  <c r="AX60" i="1"/>
  <c r="AW60" i="1"/>
  <c r="AV60" i="1"/>
  <c r="Z60" i="1" s="1"/>
  <c r="AP60" i="1"/>
  <c r="AO60" i="1"/>
  <c r="AN60" i="1"/>
  <c r="AM60" i="1"/>
  <c r="BK59" i="1"/>
  <c r="AP59" i="1"/>
  <c r="AO59" i="1"/>
  <c r="AN59" i="1"/>
  <c r="AM59" i="1"/>
  <c r="AM58" i="1"/>
  <c r="AN58" i="1"/>
  <c r="AO58" i="1"/>
  <c r="AP58" i="1"/>
  <c r="BA58" i="1"/>
  <c r="BF58" i="1" s="1"/>
  <c r="AZ58" i="1"/>
  <c r="AZ59" i="1"/>
  <c r="AY58" i="1"/>
  <c r="AY59" i="1"/>
  <c r="AX58" i="1"/>
  <c r="AX59" i="1"/>
  <c r="AW58" i="1"/>
  <c r="AW59" i="1"/>
  <c r="AQ52" i="1"/>
  <c r="AQ51" i="1" s="1"/>
  <c r="AQ50" i="1" s="1"/>
  <c r="AY52" i="1"/>
  <c r="AY51" i="1" s="1"/>
  <c r="AY50" i="1" s="1"/>
  <c r="AY31" i="1" s="1"/>
  <c r="AM52" i="1"/>
  <c r="AN52" i="1"/>
  <c r="AN51" i="1" s="1"/>
  <c r="AN50" i="1" s="1"/>
  <c r="AO52" i="1"/>
  <c r="AO51" i="1" s="1"/>
  <c r="AO50" i="1" s="1"/>
  <c r="AP52" i="1"/>
  <c r="AP51" i="1" s="1"/>
  <c r="AP50" i="1" s="1"/>
  <c r="U39" i="1"/>
  <c r="U40" i="1"/>
  <c r="U43" i="1"/>
  <c r="U44" i="1"/>
  <c r="U45" i="1"/>
  <c r="U47" i="1"/>
  <c r="U48" i="1"/>
  <c r="U49" i="1"/>
  <c r="U58" i="1"/>
  <c r="U59" i="1"/>
  <c r="U60" i="1"/>
  <c r="U61" i="1"/>
  <c r="U62" i="1"/>
  <c r="U63" i="1"/>
  <c r="U66" i="1"/>
  <c r="U67" i="1"/>
  <c r="U68" i="1"/>
  <c r="U69" i="1"/>
  <c r="U70" i="1"/>
  <c r="U71" i="1"/>
  <c r="U74" i="1"/>
  <c r="U79" i="1"/>
  <c r="U80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3" i="1"/>
  <c r="U104" i="1"/>
  <c r="U105" i="1"/>
  <c r="U106" i="1"/>
  <c r="U107" i="1"/>
  <c r="U108" i="1"/>
  <c r="U109" i="1"/>
  <c r="U110" i="1"/>
  <c r="U111" i="1"/>
  <c r="U112" i="1"/>
  <c r="U115" i="1"/>
  <c r="AM36" i="1"/>
  <c r="AN36" i="1"/>
  <c r="AN35" i="1" s="1"/>
  <c r="AN32" i="1" s="1"/>
  <c r="AO36" i="1"/>
  <c r="AO35" i="1" s="1"/>
  <c r="AO32" i="1" s="1"/>
  <c r="CN36" i="1"/>
  <c r="CN35" i="1" s="1"/>
  <c r="CN32" i="1" s="1"/>
  <c r="AM51" i="1" l="1"/>
  <c r="AL52" i="1"/>
  <c r="AM35" i="1"/>
  <c r="AM32" i="1" s="1"/>
  <c r="AL32" i="1" s="1"/>
  <c r="AL36" i="1"/>
  <c r="AL62" i="1"/>
  <c r="CM58" i="1"/>
  <c r="AM50" i="1"/>
  <c r="AL50" i="1" s="1"/>
  <c r="AL51" i="1"/>
  <c r="AL63" i="1"/>
  <c r="AL61" i="1"/>
  <c r="AL58" i="1"/>
  <c r="AL60" i="1"/>
  <c r="AL71" i="1"/>
  <c r="AL35" i="1"/>
  <c r="CK58" i="1"/>
  <c r="AL59" i="1"/>
  <c r="AL65" i="1"/>
  <c r="AL68" i="1"/>
  <c r="AL70" i="1"/>
  <c r="AL67" i="1"/>
  <c r="AL69" i="1"/>
  <c r="CJ72" i="1"/>
  <c r="Z72" i="1"/>
  <c r="U38" i="1"/>
  <c r="CJ54" i="1"/>
  <c r="CJ53" i="1" s="1"/>
  <c r="AV53" i="1"/>
  <c r="Z53" i="1" s="1"/>
  <c r="U78" i="1"/>
  <c r="U77" i="1" s="1"/>
  <c r="U57" i="1"/>
  <c r="U42" i="1"/>
  <c r="U46" i="1"/>
  <c r="CL59" i="1"/>
  <c r="CK36" i="1"/>
  <c r="CK35" i="1" s="1"/>
  <c r="CK32" i="1" s="1"/>
  <c r="CL36" i="1"/>
  <c r="CL35" i="1" s="1"/>
  <c r="CL32" i="1" s="1"/>
  <c r="CM36" i="1"/>
  <c r="CM35" i="1" s="1"/>
  <c r="CM32" i="1" s="1"/>
  <c r="CN59" i="1"/>
  <c r="CK60" i="1"/>
  <c r="CL60" i="1"/>
  <c r="CN61" i="1"/>
  <c r="CK63" i="1"/>
  <c r="CN65" i="1"/>
  <c r="CK67" i="1"/>
  <c r="CN67" i="1"/>
  <c r="CK59" i="1"/>
  <c r="CK62" i="1"/>
  <c r="CL64" i="1"/>
  <c r="CN64" i="1"/>
  <c r="CL68" i="1"/>
  <c r="CN58" i="1"/>
  <c r="CK66" i="1"/>
  <c r="CN60" i="1"/>
  <c r="CN62" i="1"/>
  <c r="CK70" i="1"/>
  <c r="CL63" i="1"/>
  <c r="CL67" i="1"/>
  <c r="AA57" i="1"/>
  <c r="CK69" i="1"/>
  <c r="CL62" i="1"/>
  <c r="CK65" i="1"/>
  <c r="CM65" i="1"/>
  <c r="CL71" i="1"/>
  <c r="CL58" i="1"/>
  <c r="CK61" i="1"/>
  <c r="CK64" i="1"/>
  <c r="CL70" i="1"/>
  <c r="CM59" i="1"/>
  <c r="CM60" i="1"/>
  <c r="CL61" i="1"/>
  <c r="CL66" i="1"/>
  <c r="CN66" i="1"/>
  <c r="CK68" i="1"/>
  <c r="CN68" i="1"/>
  <c r="CL69" i="1"/>
  <c r="CN63" i="1"/>
  <c r="CL65" i="1"/>
  <c r="CK71" i="1"/>
  <c r="AV52" i="1"/>
  <c r="CE52" i="1"/>
  <c r="CE51" i="1" s="1"/>
  <c r="CE50" i="1" s="1"/>
  <c r="AP57" i="1"/>
  <c r="AN57" i="1"/>
  <c r="AX57" i="1"/>
  <c r="AW57" i="1"/>
  <c r="AZ57" i="1"/>
  <c r="AM57" i="1"/>
  <c r="AY57" i="1"/>
  <c r="AH73" i="1"/>
  <c r="AI73" i="1"/>
  <c r="AK73" i="1"/>
  <c r="AV51" i="1" l="1"/>
  <c r="Z52" i="1"/>
  <c r="U41" i="1"/>
  <c r="CN57" i="1"/>
  <c r="CL57" i="1"/>
  <c r="CK57" i="1"/>
  <c r="U75" i="1"/>
  <c r="Z51" i="1" l="1"/>
  <c r="AV50" i="1"/>
  <c r="U73" i="1"/>
  <c r="U56" i="1" s="1"/>
  <c r="U55" i="1" s="1"/>
  <c r="AO75" i="1"/>
  <c r="AL75" i="1" s="1"/>
  <c r="CH76" i="1"/>
  <c r="AO76" i="1"/>
  <c r="AG75" i="1"/>
  <c r="CE75" i="1" s="1"/>
  <c r="I64" i="1"/>
  <c r="L64" i="1" s="1"/>
  <c r="CM76" i="1" l="1"/>
  <c r="AL76" i="1"/>
  <c r="Z50" i="1"/>
  <c r="AV31" i="1"/>
  <c r="Z31" i="1" s="1"/>
  <c r="L57" i="1"/>
  <c r="L56" i="1" s="1"/>
  <c r="CJ76" i="1"/>
  <c r="CJ75" i="1"/>
  <c r="CJ36" i="1" l="1"/>
  <c r="CJ35" i="1" s="1"/>
  <c r="CJ32" i="1" s="1"/>
  <c r="V102" i="1" l="1"/>
  <c r="V78" i="1"/>
  <c r="V50" i="1"/>
  <c r="V31" i="1" l="1"/>
  <c r="V77" i="1"/>
  <c r="V56" i="1"/>
  <c r="V55" i="1" l="1"/>
  <c r="V30" i="1"/>
  <c r="P71" i="1"/>
  <c r="P70" i="1"/>
  <c r="P69" i="1"/>
  <c r="P68" i="1"/>
  <c r="P67" i="1"/>
  <c r="P66" i="1"/>
  <c r="BY73" i="1" l="1"/>
  <c r="BN82" i="1"/>
  <c r="CM82" i="1" s="1"/>
  <c r="BL108" i="1"/>
  <c r="BL107" i="1" s="1"/>
  <c r="BL106" i="1" s="1"/>
  <c r="BL105" i="1" s="1"/>
  <c r="BL104" i="1" s="1"/>
  <c r="BL103" i="1" s="1"/>
  <c r="BL102" i="1" s="1"/>
  <c r="BK107" i="1"/>
  <c r="BK106" i="1" s="1"/>
  <c r="BK105" i="1" s="1"/>
  <c r="BK104" i="1" s="1"/>
  <c r="BK103" i="1" s="1"/>
  <c r="BE107" i="1"/>
  <c r="BE106" i="1" s="1"/>
  <c r="BE105" i="1" s="1"/>
  <c r="BE104" i="1" s="1"/>
  <c r="BE103" i="1" s="1"/>
  <c r="BE102" i="1" s="1"/>
  <c r="BC107" i="1"/>
  <c r="BC106" i="1" s="1"/>
  <c r="BC105" i="1" s="1"/>
  <c r="BC104" i="1" s="1"/>
  <c r="BC103" i="1" s="1"/>
  <c r="BB107" i="1"/>
  <c r="BB106" i="1" s="1"/>
  <c r="BB105" i="1" s="1"/>
  <c r="BB104" i="1" s="1"/>
  <c r="BB103" i="1" s="1"/>
  <c r="BA103" i="1"/>
  <c r="BD103" i="1"/>
  <c r="BY108" i="1"/>
  <c r="BX108" i="1"/>
  <c r="CM108" i="1" s="1"/>
  <c r="BW108" i="1"/>
  <c r="BV108" i="1"/>
  <c r="BU108" i="1"/>
  <c r="CJ108" i="1" s="1"/>
  <c r="BO108" i="1"/>
  <c r="BO107" i="1" s="1"/>
  <c r="BO106" i="1" s="1"/>
  <c r="BO105" i="1" s="1"/>
  <c r="BO104" i="1" s="1"/>
  <c r="BO103" i="1" s="1"/>
  <c r="BO102" i="1" s="1"/>
  <c r="BM108" i="1"/>
  <c r="BM107" i="1" s="1"/>
  <c r="BM106" i="1" s="1"/>
  <c r="BM105" i="1" s="1"/>
  <c r="BM104" i="1" s="1"/>
  <c r="BM103" i="1" s="1"/>
  <c r="BM102" i="1" s="1"/>
  <c r="BO81" i="1"/>
  <c r="BM81" i="1"/>
  <c r="BL81" i="1"/>
  <c r="BE81" i="1"/>
  <c r="BD81" i="1"/>
  <c r="BI81" i="1" s="1"/>
  <c r="BC81" i="1"/>
  <c r="BB81" i="1"/>
  <c r="BA81" i="1"/>
  <c r="BF81" i="1" s="1"/>
  <c r="AU81" i="1"/>
  <c r="AT81" i="1"/>
  <c r="AS81" i="1"/>
  <c r="AR81" i="1"/>
  <c r="AQ81" i="1"/>
  <c r="AM81" i="1"/>
  <c r="BA31" i="1"/>
  <c r="BD31" i="1"/>
  <c r="BK31" i="1"/>
  <c r="BN31" i="1"/>
  <c r="W50" i="1"/>
  <c r="W31" i="1" s="1"/>
  <c r="AA50" i="1"/>
  <c r="AA31" i="1" s="1"/>
  <c r="AC50" i="1"/>
  <c r="AE50" i="1"/>
  <c r="AH50" i="1"/>
  <c r="AH31" i="1" s="1"/>
  <c r="AK50" i="1"/>
  <c r="AK31" i="1" s="1"/>
  <c r="AM31" i="1"/>
  <c r="AN31" i="1"/>
  <c r="AP31" i="1"/>
  <c r="AJ50" i="1"/>
  <c r="AJ31" i="1" s="1"/>
  <c r="AM80" i="1" l="1"/>
  <c r="AL81" i="1"/>
  <c r="AE31" i="1"/>
  <c r="AF31" i="1" s="1"/>
  <c r="AF50" i="1"/>
  <c r="AC31" i="1"/>
  <c r="AD31" i="1" s="1"/>
  <c r="AD50" i="1"/>
  <c r="CN108" i="1"/>
  <c r="BC80" i="1"/>
  <c r="BH81" i="1"/>
  <c r="CK108" i="1"/>
  <c r="BE80" i="1"/>
  <c r="BJ81" i="1"/>
  <c r="CL108" i="1"/>
  <c r="BB80" i="1"/>
  <c r="BG81" i="1"/>
  <c r="CI73" i="1"/>
  <c r="BA80" i="1"/>
  <c r="BF80" i="1" s="1"/>
  <c r="BM80" i="1"/>
  <c r="CG81" i="1"/>
  <c r="BY107" i="1"/>
  <c r="CN107" i="1" s="1"/>
  <c r="CI108" i="1"/>
  <c r="AQ80" i="1"/>
  <c r="AV81" i="1"/>
  <c r="Z81" i="1" s="1"/>
  <c r="BO80" i="1"/>
  <c r="CI81" i="1"/>
  <c r="AR80" i="1"/>
  <c r="AW81" i="1"/>
  <c r="BU107" i="1"/>
  <c r="CH82" i="1"/>
  <c r="AS80" i="1"/>
  <c r="AX81" i="1"/>
  <c r="BD80" i="1"/>
  <c r="BI80" i="1" s="1"/>
  <c r="CH81" i="1"/>
  <c r="BV107" i="1"/>
  <c r="CK107" i="1" s="1"/>
  <c r="CF108" i="1"/>
  <c r="AT80" i="1"/>
  <c r="AY81" i="1"/>
  <c r="CM81" i="1" s="1"/>
  <c r="BW107" i="1"/>
  <c r="CL107" i="1" s="1"/>
  <c r="CG108" i="1"/>
  <c r="AU80" i="1"/>
  <c r="AZ81" i="1"/>
  <c r="BL80" i="1"/>
  <c r="CF81" i="1"/>
  <c r="BX107" i="1"/>
  <c r="CH108" i="1"/>
  <c r="BX31" i="1"/>
  <c r="BU31" i="1"/>
  <c r="AQ31" i="1"/>
  <c r="AT31" i="1"/>
  <c r="Y50" i="1"/>
  <c r="Y31" i="1" s="1"/>
  <c r="AI50" i="1"/>
  <c r="AI31" i="1" s="1"/>
  <c r="AG50" i="1"/>
  <c r="AG31" i="1" s="1"/>
  <c r="AM79" i="1" l="1"/>
  <c r="AL80" i="1"/>
  <c r="CL81" i="1"/>
  <c r="CN81" i="1"/>
  <c r="CK81" i="1"/>
  <c r="BC79" i="1"/>
  <c r="BH79" i="1" s="1"/>
  <c r="BH80" i="1"/>
  <c r="BB79" i="1"/>
  <c r="BG79" i="1" s="1"/>
  <c r="BG80" i="1"/>
  <c r="BE79" i="1"/>
  <c r="BJ79" i="1" s="1"/>
  <c r="BJ80" i="1"/>
  <c r="BV106" i="1"/>
  <c r="CK106" i="1" s="1"/>
  <c r="CF107" i="1"/>
  <c r="BY106" i="1"/>
  <c r="CN106" i="1" s="1"/>
  <c r="CI107" i="1"/>
  <c r="BW106" i="1"/>
  <c r="CL106" i="1" s="1"/>
  <c r="CG107" i="1"/>
  <c r="BO79" i="1"/>
  <c r="BL79" i="1"/>
  <c r="CF80" i="1"/>
  <c r="BD79" i="1"/>
  <c r="BI79" i="1" s="1"/>
  <c r="BI78" i="1" s="1"/>
  <c r="BI77" i="1" s="1"/>
  <c r="BU106" i="1"/>
  <c r="AT79" i="1"/>
  <c r="AY79" i="1" s="1"/>
  <c r="AY80" i="1"/>
  <c r="CM80" i="1" s="1"/>
  <c r="AQ79" i="1"/>
  <c r="AV79" i="1" s="1"/>
  <c r="Z79" i="1" s="1"/>
  <c r="AV80" i="1"/>
  <c r="Z80" i="1" s="1"/>
  <c r="BM79" i="1"/>
  <c r="CG80" i="1"/>
  <c r="CI80" i="1"/>
  <c r="AU79" i="1"/>
  <c r="AZ79" i="1" s="1"/>
  <c r="AZ80" i="1"/>
  <c r="AS79" i="1"/>
  <c r="AX79" i="1" s="1"/>
  <c r="AX80" i="1"/>
  <c r="AR79" i="1"/>
  <c r="AW79" i="1" s="1"/>
  <c r="AW80" i="1"/>
  <c r="BX106" i="1"/>
  <c r="BA79" i="1"/>
  <c r="BF79" i="1" s="1"/>
  <c r="BF78" i="1" s="1"/>
  <c r="BF77" i="1" s="1"/>
  <c r="CH31" i="1"/>
  <c r="CE31" i="1"/>
  <c r="CN80" i="1" l="1"/>
  <c r="CL80" i="1"/>
  <c r="BJ78" i="1"/>
  <c r="BJ77" i="1" s="1"/>
  <c r="BJ55" i="1" s="1"/>
  <c r="CK79" i="1"/>
  <c r="CK80" i="1"/>
  <c r="BG78" i="1"/>
  <c r="BG77" i="1" s="1"/>
  <c r="BG55" i="1" s="1"/>
  <c r="CN79" i="1"/>
  <c r="BH78" i="1"/>
  <c r="BH77" i="1" s="1"/>
  <c r="BH55" i="1" s="1"/>
  <c r="CL79" i="1"/>
  <c r="BU105" i="1"/>
  <c r="CI79" i="1"/>
  <c r="BY105" i="1"/>
  <c r="CN105" i="1" s="1"/>
  <c r="CI106" i="1"/>
  <c r="BX105" i="1"/>
  <c r="BW105" i="1"/>
  <c r="CL105" i="1" s="1"/>
  <c r="CG106" i="1"/>
  <c r="BV105" i="1"/>
  <c r="CK105" i="1" s="1"/>
  <c r="CF106" i="1"/>
  <c r="CG79" i="1"/>
  <c r="CF79" i="1"/>
  <c r="I57" i="1"/>
  <c r="J57" i="1"/>
  <c r="M57" i="1"/>
  <c r="N57" i="1"/>
  <c r="O57" i="1"/>
  <c r="Q56" i="1"/>
  <c r="H57" i="1"/>
  <c r="H56" i="1" s="1"/>
  <c r="O73" i="1"/>
  <c r="AA56" i="1"/>
  <c r="AC56" i="1"/>
  <c r="AD56" i="1" s="1"/>
  <c r="AE56" i="1"/>
  <c r="AF56" i="1" s="1"/>
  <c r="AH56" i="1"/>
  <c r="AI56" i="1"/>
  <c r="AK56" i="1"/>
  <c r="AM73" i="1"/>
  <c r="AN73" i="1"/>
  <c r="AN56" i="1" s="1"/>
  <c r="AP73" i="1"/>
  <c r="CN73" i="1" s="1"/>
  <c r="AR73" i="1"/>
  <c r="AW73" i="1" s="1"/>
  <c r="AS73" i="1"/>
  <c r="AX73" i="1" s="1"/>
  <c r="BK73" i="1"/>
  <c r="BL73" i="1"/>
  <c r="BM73" i="1"/>
  <c r="BN73" i="1"/>
  <c r="BU73" i="1"/>
  <c r="BV73" i="1"/>
  <c r="BW73" i="1"/>
  <c r="BX73" i="1"/>
  <c r="I78" i="1"/>
  <c r="I77" i="1" s="1"/>
  <c r="J78" i="1"/>
  <c r="J77" i="1" s="1"/>
  <c r="K78" i="1"/>
  <c r="K77" i="1" s="1"/>
  <c r="L78" i="1"/>
  <c r="M78" i="1"/>
  <c r="M77" i="1" s="1"/>
  <c r="N78" i="1"/>
  <c r="N77" i="1" s="1"/>
  <c r="O78" i="1"/>
  <c r="O77" i="1" s="1"/>
  <c r="Q78" i="1"/>
  <c r="Q77" i="1" s="1"/>
  <c r="W78" i="1"/>
  <c r="W77" i="1" s="1"/>
  <c r="Y78" i="1"/>
  <c r="Y77" i="1" s="1"/>
  <c r="AA78" i="1"/>
  <c r="AA77" i="1" s="1"/>
  <c r="AC78" i="1"/>
  <c r="AE78" i="1"/>
  <c r="AH78" i="1"/>
  <c r="AH77" i="1" s="1"/>
  <c r="AI78" i="1"/>
  <c r="AK78" i="1"/>
  <c r="AM78" i="1"/>
  <c r="AN78" i="1"/>
  <c r="AN77" i="1" s="1"/>
  <c r="AP78" i="1"/>
  <c r="AP77" i="1" s="1"/>
  <c r="AQ78" i="1"/>
  <c r="AR78" i="1"/>
  <c r="AS78" i="1"/>
  <c r="AT78" i="1"/>
  <c r="AU78" i="1"/>
  <c r="BA78" i="1"/>
  <c r="BA77" i="1" s="1"/>
  <c r="BB78" i="1"/>
  <c r="BB77" i="1" s="1"/>
  <c r="BC78" i="1"/>
  <c r="BC77" i="1" s="1"/>
  <c r="BD78" i="1"/>
  <c r="BD77" i="1" s="1"/>
  <c r="BE78" i="1"/>
  <c r="BE77" i="1" s="1"/>
  <c r="BL78" i="1"/>
  <c r="BL77" i="1" s="1"/>
  <c r="BM78" i="1"/>
  <c r="BM77" i="1" s="1"/>
  <c r="BO78" i="1"/>
  <c r="BO77" i="1" s="1"/>
  <c r="BU78" i="1"/>
  <c r="BV78" i="1"/>
  <c r="BW78" i="1"/>
  <c r="BX78" i="1"/>
  <c r="BY78" i="1"/>
  <c r="H78" i="1"/>
  <c r="H77" i="1" s="1"/>
  <c r="M102" i="1"/>
  <c r="N102" i="1"/>
  <c r="O102" i="1"/>
  <c r="P102" i="1"/>
  <c r="Q102" i="1"/>
  <c r="R102" i="1"/>
  <c r="S102" i="1"/>
  <c r="W102" i="1"/>
  <c r="Y102" i="1"/>
  <c r="AA102" i="1"/>
  <c r="AC102" i="1"/>
  <c r="AD102" i="1" s="1"/>
  <c r="AE102" i="1"/>
  <c r="AF102" i="1" s="1"/>
  <c r="AH102" i="1"/>
  <c r="AI102" i="1"/>
  <c r="AK102" i="1"/>
  <c r="AR102" i="1"/>
  <c r="AW102" i="1" s="1"/>
  <c r="AS102" i="1"/>
  <c r="AX102" i="1" s="1"/>
  <c r="AU102" i="1"/>
  <c r="BB102" i="1"/>
  <c r="BC102" i="1"/>
  <c r="BU115" i="1"/>
  <c r="I115" i="1"/>
  <c r="L115" i="1" s="1"/>
  <c r="BA114" i="1"/>
  <c r="AQ113" i="1"/>
  <c r="BX112" i="1"/>
  <c r="CM112" i="1" s="1"/>
  <c r="AG112" i="1"/>
  <c r="BX71" i="1"/>
  <c r="CM71" i="1" s="1"/>
  <c r="BX70" i="1"/>
  <c r="CM70" i="1" s="1"/>
  <c r="BX63" i="1"/>
  <c r="CM63" i="1" s="1"/>
  <c r="P63" i="1"/>
  <c r="AM56" i="1" l="1"/>
  <c r="AM77" i="1"/>
  <c r="AE77" i="1"/>
  <c r="AF77" i="1" s="1"/>
  <c r="AF78" i="1"/>
  <c r="AC77" i="1"/>
  <c r="AD77" i="1" s="1"/>
  <c r="AD78" i="1"/>
  <c r="BJ52" i="1"/>
  <c r="BJ51" i="1" s="1"/>
  <c r="BJ50" i="1" s="1"/>
  <c r="BJ31" i="1" s="1"/>
  <c r="BJ30" i="1" s="1"/>
  <c r="I56" i="1"/>
  <c r="I55" i="1" s="1"/>
  <c r="L77" i="1"/>
  <c r="BH52" i="1"/>
  <c r="BH51" i="1" s="1"/>
  <c r="BH50" i="1" s="1"/>
  <c r="BH31" i="1" s="1"/>
  <c r="BH30" i="1" s="1"/>
  <c r="CL73" i="1"/>
  <c r="CK73" i="1"/>
  <c r="BG52" i="1"/>
  <c r="BG51" i="1" s="1"/>
  <c r="BG50" i="1" s="1"/>
  <c r="BG31" i="1" s="1"/>
  <c r="BG30" i="1" s="1"/>
  <c r="BU70" i="1"/>
  <c r="CJ70" i="1" s="1"/>
  <c r="CH70" i="1"/>
  <c r="BX104" i="1"/>
  <c r="BW104" i="1"/>
  <c r="CL104" i="1" s="1"/>
  <c r="CG105" i="1"/>
  <c r="BU71" i="1"/>
  <c r="CJ71" i="1" s="1"/>
  <c r="CH71" i="1"/>
  <c r="CH112" i="1"/>
  <c r="BV104" i="1"/>
  <c r="CK104" i="1" s="1"/>
  <c r="CF105" i="1"/>
  <c r="BU104" i="1"/>
  <c r="BU63" i="1"/>
  <c r="CJ63" i="1" s="1"/>
  <c r="BX57" i="1"/>
  <c r="CH63" i="1"/>
  <c r="BY104" i="1"/>
  <c r="CN104" i="1" s="1"/>
  <c r="CI105" i="1"/>
  <c r="BY77" i="1"/>
  <c r="CN77" i="1" s="1"/>
  <c r="BX77" i="1"/>
  <c r="AU77" i="1"/>
  <c r="AZ78" i="1"/>
  <c r="CN78" i="1" s="1"/>
  <c r="CG73" i="1"/>
  <c r="AP56" i="1"/>
  <c r="AP55" i="1" s="1"/>
  <c r="AP30" i="1" s="1"/>
  <c r="BU77" i="1"/>
  <c r="AR77" i="1"/>
  <c r="AW78" i="1"/>
  <c r="CK78" i="1" s="1"/>
  <c r="AQ77" i="1"/>
  <c r="AV78" i="1"/>
  <c r="Z78" i="1" s="1"/>
  <c r="BW77" i="1"/>
  <c r="CL77" i="1" s="1"/>
  <c r="AT77" i="1"/>
  <c r="AY77" i="1" s="1"/>
  <c r="AY78" i="1"/>
  <c r="CF73" i="1"/>
  <c r="BV77" i="1"/>
  <c r="CF78" i="1"/>
  <c r="AS77" i="1"/>
  <c r="AX78" i="1"/>
  <c r="CL78" i="1" s="1"/>
  <c r="AI77" i="1"/>
  <c r="AI55" i="1" s="1"/>
  <c r="AI30" i="1" s="1"/>
  <c r="CG78" i="1"/>
  <c r="AZ102" i="1"/>
  <c r="AK77" i="1"/>
  <c r="CI78" i="1"/>
  <c r="AV113" i="1"/>
  <c r="U114" i="1"/>
  <c r="AM55" i="1"/>
  <c r="Q55" i="1"/>
  <c r="AH55" i="1"/>
  <c r="AH30" i="1" s="1"/>
  <c r="BU112" i="1"/>
  <c r="CJ112" i="1" s="1"/>
  <c r="T77" i="1"/>
  <c r="T55" i="1" s="1"/>
  <c r="AC55" i="1"/>
  <c r="H55" i="1"/>
  <c r="H30" i="1" s="1"/>
  <c r="AA55" i="1"/>
  <c r="AA30" i="1" s="1"/>
  <c r="O56" i="1"/>
  <c r="O55" i="1" s="1"/>
  <c r="AN55" i="1"/>
  <c r="AN30" i="1" s="1"/>
  <c r="AE55" i="1" l="1"/>
  <c r="AM30" i="1"/>
  <c r="CK77" i="1"/>
  <c r="AC30" i="1"/>
  <c r="AD30" i="1" s="1"/>
  <c r="AD55" i="1"/>
  <c r="CJ113" i="1"/>
  <c r="Z113" i="1"/>
  <c r="AE30" i="1"/>
  <c r="AF30" i="1" s="1"/>
  <c r="AF55" i="1"/>
  <c r="U102" i="1"/>
  <c r="CE63" i="1"/>
  <c r="BU57" i="1"/>
  <c r="BV103" i="1"/>
  <c r="CK103" i="1" s="1"/>
  <c r="CF104" i="1"/>
  <c r="BX103" i="1"/>
  <c r="BU103" i="1"/>
  <c r="BU102" i="1" s="1"/>
  <c r="BW103" i="1"/>
  <c r="CL103" i="1" s="1"/>
  <c r="CG104" i="1"/>
  <c r="CE112" i="1"/>
  <c r="BY103" i="1"/>
  <c r="CN103" i="1" s="1"/>
  <c r="CI104" i="1"/>
  <c r="CE71" i="1"/>
  <c r="CE70" i="1"/>
  <c r="CI77" i="1"/>
  <c r="AK55" i="1"/>
  <c r="AK30" i="1" s="1"/>
  <c r="CF77" i="1"/>
  <c r="CG77" i="1"/>
  <c r="BN111" i="1"/>
  <c r="CM111" i="1" s="1"/>
  <c r="AG111" i="1"/>
  <c r="I111" i="1"/>
  <c r="L111" i="1" s="1"/>
  <c r="BN110" i="1"/>
  <c r="CM110" i="1" s="1"/>
  <c r="AG110" i="1"/>
  <c r="I110" i="1"/>
  <c r="L110" i="1" s="1"/>
  <c r="AG109" i="1"/>
  <c r="BN109" i="1"/>
  <c r="CM109" i="1" s="1"/>
  <c r="BN83" i="1"/>
  <c r="CM83" i="1" s="1"/>
  <c r="P83" i="1"/>
  <c r="BK82" i="1"/>
  <c r="CJ82" i="1" s="1"/>
  <c r="P82" i="1"/>
  <c r="BN69" i="1"/>
  <c r="CM69" i="1" s="1"/>
  <c r="BN62" i="1"/>
  <c r="CM62" i="1" s="1"/>
  <c r="P62" i="1"/>
  <c r="BN61" i="1"/>
  <c r="CM61" i="1" s="1"/>
  <c r="BV102" i="1" l="1"/>
  <c r="CK102" i="1" s="1"/>
  <c r="CF103" i="1"/>
  <c r="CE82" i="1"/>
  <c r="BK61" i="1"/>
  <c r="CJ61" i="1" s="1"/>
  <c r="BN57" i="1"/>
  <c r="CH61" i="1"/>
  <c r="BN78" i="1"/>
  <c r="CH83" i="1"/>
  <c r="BK110" i="1"/>
  <c r="CJ110" i="1" s="1"/>
  <c r="CH110" i="1"/>
  <c r="BK62" i="1"/>
  <c r="CJ62" i="1" s="1"/>
  <c r="CH62" i="1"/>
  <c r="CH109" i="1"/>
  <c r="BY102" i="1"/>
  <c r="CN102" i="1" s="1"/>
  <c r="CI103" i="1"/>
  <c r="BK69" i="1"/>
  <c r="CJ69" i="1" s="1"/>
  <c r="CH69" i="1"/>
  <c r="BK111" i="1"/>
  <c r="CJ111" i="1" s="1"/>
  <c r="CH111" i="1"/>
  <c r="BW102" i="1"/>
  <c r="CL102" i="1" s="1"/>
  <c r="CG103" i="1"/>
  <c r="BX102" i="1"/>
  <c r="BK83" i="1"/>
  <c r="CJ83" i="1" s="1"/>
  <c r="BN102" i="1"/>
  <c r="BK109" i="1"/>
  <c r="CJ109" i="1" s="1"/>
  <c r="BD102" i="1"/>
  <c r="BD68" i="1"/>
  <c r="BI68" i="1" s="1"/>
  <c r="BA60" i="1"/>
  <c r="BF60" i="1" s="1"/>
  <c r="CJ60" i="1" l="1"/>
  <c r="BI57" i="1"/>
  <c r="BI56" i="1" s="1"/>
  <c r="BI55" i="1" s="1"/>
  <c r="BI30" i="1" s="1"/>
  <c r="CM68" i="1"/>
  <c r="CE111" i="1"/>
  <c r="CE83" i="1"/>
  <c r="CF102" i="1"/>
  <c r="CI102" i="1"/>
  <c r="BN77" i="1"/>
  <c r="CE61" i="1"/>
  <c r="BK57" i="1"/>
  <c r="CE60" i="1"/>
  <c r="BA68" i="1"/>
  <c r="BF68" i="1" s="1"/>
  <c r="CJ68" i="1" s="1"/>
  <c r="BD57" i="1"/>
  <c r="CH68" i="1"/>
  <c r="CG102" i="1"/>
  <c r="CE69" i="1"/>
  <c r="CE110" i="1"/>
  <c r="BK102" i="1"/>
  <c r="CE109" i="1"/>
  <c r="BK78" i="1"/>
  <c r="CE62" i="1"/>
  <c r="BA108" i="1"/>
  <c r="AT107" i="1"/>
  <c r="AG107" i="1"/>
  <c r="I107" i="1"/>
  <c r="L107" i="1" s="1"/>
  <c r="AT106" i="1"/>
  <c r="AG106" i="1"/>
  <c r="I106" i="1"/>
  <c r="L106" i="1" l="1"/>
  <c r="L102" i="1" s="1"/>
  <c r="I102" i="1"/>
  <c r="I30" i="1" s="1"/>
  <c r="BF57" i="1"/>
  <c r="BF56" i="1" s="1"/>
  <c r="BF55" i="1" s="1"/>
  <c r="BF30" i="1" s="1"/>
  <c r="BK77" i="1"/>
  <c r="CE68" i="1"/>
  <c r="BA102" i="1"/>
  <c r="CE108" i="1"/>
  <c r="AQ107" i="1"/>
  <c r="AY107" i="1"/>
  <c r="CM107" i="1" s="1"/>
  <c r="CH107" i="1"/>
  <c r="BA57" i="1"/>
  <c r="AQ106" i="1"/>
  <c r="AY106" i="1"/>
  <c r="CM106" i="1" s="1"/>
  <c r="CH106" i="1"/>
  <c r="AT105" i="1"/>
  <c r="AG105" i="1"/>
  <c r="AT104" i="1"/>
  <c r="AG104" i="1"/>
  <c r="CM52" i="1" l="1"/>
  <c r="CM51" i="1" s="1"/>
  <c r="CM50" i="1" s="1"/>
  <c r="AQ104" i="1"/>
  <c r="AY104" i="1"/>
  <c r="CM104" i="1" s="1"/>
  <c r="CH104" i="1"/>
  <c r="AV107" i="1"/>
  <c r="CE107" i="1"/>
  <c r="AV106" i="1"/>
  <c r="CE106" i="1"/>
  <c r="AQ105" i="1"/>
  <c r="AY105" i="1"/>
  <c r="CM105" i="1" s="1"/>
  <c r="CH105" i="1"/>
  <c r="AT103" i="1"/>
  <c r="AG103" i="1"/>
  <c r="AQ67" i="1"/>
  <c r="AQ65" i="1"/>
  <c r="P65" i="1"/>
  <c r="AJ102" i="1"/>
  <c r="AG65" i="1"/>
  <c r="AG67" i="1"/>
  <c r="AJ80" i="1"/>
  <c r="P80" i="1"/>
  <c r="AJ79" i="1"/>
  <c r="P79" i="1"/>
  <c r="CJ107" i="1" l="1"/>
  <c r="Z107" i="1"/>
  <c r="CJ106" i="1"/>
  <c r="Z106" i="1"/>
  <c r="R78" i="1"/>
  <c r="R77" i="1" s="1"/>
  <c r="CJ52" i="1"/>
  <c r="CJ51" i="1" s="1"/>
  <c r="CJ50" i="1" s="1"/>
  <c r="AV67" i="1"/>
  <c r="Y57" i="1"/>
  <c r="Y56" i="1" s="1"/>
  <c r="Y55" i="1" s="1"/>
  <c r="Y30" i="1" s="1"/>
  <c r="CE67" i="1"/>
  <c r="CH66" i="1"/>
  <c r="AJ57" i="1"/>
  <c r="CH57" i="1" s="1"/>
  <c r="AO66" i="1"/>
  <c r="AT102" i="1"/>
  <c r="AY102" i="1" s="1"/>
  <c r="CM102" i="1" s="1"/>
  <c r="AY103" i="1"/>
  <c r="CM103" i="1" s="1"/>
  <c r="CH103" i="1"/>
  <c r="AG79" i="1"/>
  <c r="AO79" i="1"/>
  <c r="CH79" i="1"/>
  <c r="CE65" i="1"/>
  <c r="AV65" i="1"/>
  <c r="Z65" i="1" s="1"/>
  <c r="AV105" i="1"/>
  <c r="CE105" i="1"/>
  <c r="AG80" i="1"/>
  <c r="CH80" i="1"/>
  <c r="AV104" i="1"/>
  <c r="CE104" i="1"/>
  <c r="CE81" i="1"/>
  <c r="CJ81" i="1"/>
  <c r="P78" i="1"/>
  <c r="P77" i="1" s="1"/>
  <c r="AQ103" i="1"/>
  <c r="AJ78" i="1"/>
  <c r="AG76" i="1"/>
  <c r="CE76" i="1" s="1"/>
  <c r="AQ59" i="1"/>
  <c r="P59" i="1"/>
  <c r="P58" i="1"/>
  <c r="CM79" i="1" l="1"/>
  <c r="AL79" i="1"/>
  <c r="CM66" i="1"/>
  <c r="AL66" i="1"/>
  <c r="CJ105" i="1"/>
  <c r="Z105" i="1"/>
  <c r="CJ104" i="1"/>
  <c r="Z104" i="1"/>
  <c r="CJ67" i="1"/>
  <c r="Z67" i="1"/>
  <c r="R57" i="1"/>
  <c r="R56" i="1" s="1"/>
  <c r="R55" i="1" s="1"/>
  <c r="P57" i="1"/>
  <c r="CJ65" i="1"/>
  <c r="CH102" i="1"/>
  <c r="AQ102" i="1"/>
  <c r="AV102" i="1" s="1"/>
  <c r="Z102" i="1" s="1"/>
  <c r="AV103" i="1"/>
  <c r="CE103" i="1"/>
  <c r="CJ79" i="1"/>
  <c r="CE79" i="1"/>
  <c r="CJ80" i="1"/>
  <c r="CE80" i="1"/>
  <c r="AO78" i="1"/>
  <c r="AV59" i="1"/>
  <c r="CE59" i="1"/>
  <c r="CH74" i="1"/>
  <c r="AO74" i="1"/>
  <c r="AL74" i="1" s="1"/>
  <c r="CE66" i="1"/>
  <c r="CJ66" i="1"/>
  <c r="AG78" i="1"/>
  <c r="CE78" i="1" s="1"/>
  <c r="AJ77" i="1"/>
  <c r="CH77" i="1" s="1"/>
  <c r="CH78" i="1"/>
  <c r="AG74" i="1"/>
  <c r="AJ73" i="1"/>
  <c r="CH73" i="1" s="1"/>
  <c r="AQ58" i="1"/>
  <c r="BY56" i="1"/>
  <c r="CM78" i="1" l="1"/>
  <c r="AL78" i="1"/>
  <c r="CJ103" i="1"/>
  <c r="Z103" i="1"/>
  <c r="CJ59" i="1"/>
  <c r="Z59" i="1"/>
  <c r="CM74" i="1"/>
  <c r="AO73" i="1"/>
  <c r="AL73" i="1" s="1"/>
  <c r="AG77" i="1"/>
  <c r="CE77" i="1" s="1"/>
  <c r="AG73" i="1"/>
  <c r="CE74" i="1"/>
  <c r="CJ74" i="1"/>
  <c r="AV58" i="1"/>
  <c r="Z58" i="1" s="1"/>
  <c r="AQ57" i="1"/>
  <c r="CE58" i="1"/>
  <c r="AO77" i="1"/>
  <c r="BX56" i="1"/>
  <c r="BW56" i="1"/>
  <c r="P56" i="1"/>
  <c r="BB56" i="1"/>
  <c r="BB55" i="1" s="1"/>
  <c r="BB52" i="1" s="1"/>
  <c r="BA56" i="1"/>
  <c r="BA55" i="1" s="1"/>
  <c r="BD56" i="1"/>
  <c r="BD55" i="1" s="1"/>
  <c r="BE56" i="1"/>
  <c r="BE55" i="1" s="1"/>
  <c r="BK56" i="1"/>
  <c r="BK55" i="1" s="1"/>
  <c r="BL56" i="1"/>
  <c r="BL55" i="1" s="1"/>
  <c r="BL52" i="1" s="1"/>
  <c r="BO56" i="1"/>
  <c r="BO55" i="1" s="1"/>
  <c r="BO52" i="1" s="1"/>
  <c r="BU56" i="1"/>
  <c r="BV56" i="1"/>
  <c r="BC56" i="1"/>
  <c r="BC55" i="1" s="1"/>
  <c r="BC52" i="1" s="1"/>
  <c r="BN56" i="1"/>
  <c r="BN55" i="1" s="1"/>
  <c r="BY55" i="1"/>
  <c r="BM56" i="1"/>
  <c r="BM55" i="1" s="1"/>
  <c r="BM52" i="1" s="1"/>
  <c r="AT56" i="1"/>
  <c r="CM77" i="1" l="1"/>
  <c r="AL77" i="1"/>
  <c r="BC51" i="1"/>
  <c r="BM51" i="1"/>
  <c r="BO51" i="1"/>
  <c r="BB51" i="1"/>
  <c r="BL51" i="1"/>
  <c r="BA30" i="1"/>
  <c r="BN30" i="1"/>
  <c r="BD30" i="1"/>
  <c r="BK30" i="1"/>
  <c r="CJ77" i="1"/>
  <c r="CJ78" i="1"/>
  <c r="BE52" i="1"/>
  <c r="AV57" i="1"/>
  <c r="Z57" i="1" s="1"/>
  <c r="CJ58" i="1"/>
  <c r="CJ73" i="1"/>
  <c r="CE73" i="1"/>
  <c r="BU55" i="1"/>
  <c r="BU30" i="1" s="1"/>
  <c r="BY52" i="1"/>
  <c r="BY51" i="1" s="1"/>
  <c r="BY50" i="1" s="1"/>
  <c r="BW55" i="1"/>
  <c r="BV55" i="1"/>
  <c r="BX55" i="1"/>
  <c r="BX30" i="1" s="1"/>
  <c r="AU56" i="1"/>
  <c r="CI56" i="1" s="1"/>
  <c r="AS56" i="1"/>
  <c r="CG56" i="1" s="1"/>
  <c r="AR56" i="1"/>
  <c r="CF56" i="1" s="1"/>
  <c r="AT55" i="1"/>
  <c r="AY55" i="1" s="1"/>
  <c r="AY56" i="1"/>
  <c r="AQ56" i="1"/>
  <c r="P55" i="1"/>
  <c r="BB50" i="1" l="1"/>
  <c r="BB31" i="1" s="1"/>
  <c r="BB30" i="1" s="1"/>
  <c r="BC50" i="1"/>
  <c r="BC31" i="1" s="1"/>
  <c r="BC30" i="1" s="1"/>
  <c r="BO50" i="1"/>
  <c r="BO31" i="1" s="1"/>
  <c r="BO30" i="1" s="1"/>
  <c r="BM50" i="1"/>
  <c r="BM31" i="1" s="1"/>
  <c r="BM30" i="1" s="1"/>
  <c r="BL50" i="1"/>
  <c r="BL31" i="1" s="1"/>
  <c r="BL30" i="1" s="1"/>
  <c r="BE51" i="1"/>
  <c r="AY30" i="1"/>
  <c r="AT30" i="1"/>
  <c r="BW52" i="1"/>
  <c r="BW51" i="1" s="1"/>
  <c r="BW50" i="1" s="1"/>
  <c r="BV52" i="1"/>
  <c r="BV51" i="1" s="1"/>
  <c r="BV50" i="1" s="1"/>
  <c r="AS55" i="1"/>
  <c r="CG55" i="1" s="1"/>
  <c r="AX56" i="1"/>
  <c r="CL56" i="1" s="1"/>
  <c r="AR55" i="1"/>
  <c r="CF55" i="1" s="1"/>
  <c r="AW56" i="1"/>
  <c r="CK56" i="1" s="1"/>
  <c r="AU55" i="1"/>
  <c r="CI55" i="1" s="1"/>
  <c r="AZ56" i="1"/>
  <c r="CN56" i="1" s="1"/>
  <c r="AV56" i="1"/>
  <c r="Z56" i="1" s="1"/>
  <c r="AQ55" i="1"/>
  <c r="AQ30" i="1" s="1"/>
  <c r="BE50" i="1" l="1"/>
  <c r="BE31" i="1" s="1"/>
  <c r="BE30" i="1" s="1"/>
  <c r="AR52" i="1"/>
  <c r="AW55" i="1"/>
  <c r="CK55" i="1" s="1"/>
  <c r="AU52" i="1"/>
  <c r="AZ55" i="1"/>
  <c r="AS52" i="1"/>
  <c r="AX55" i="1"/>
  <c r="CL55" i="1" s="1"/>
  <c r="AV55" i="1"/>
  <c r="CM73" i="1"/>
  <c r="AV30" i="1" l="1"/>
  <c r="Z30" i="1" s="1"/>
  <c r="Z55" i="1"/>
  <c r="CI52" i="1"/>
  <c r="CI51" i="1" s="1"/>
  <c r="CI50" i="1" s="1"/>
  <c r="AU51" i="1"/>
  <c r="AU50" i="1" s="1"/>
  <c r="CF52" i="1"/>
  <c r="CF51" i="1" s="1"/>
  <c r="CF50" i="1" s="1"/>
  <c r="AR51" i="1"/>
  <c r="AR50" i="1" s="1"/>
  <c r="CG52" i="1"/>
  <c r="CG51" i="1" s="1"/>
  <c r="CG50" i="1" s="1"/>
  <c r="AS51" i="1"/>
  <c r="AS50" i="1" s="1"/>
  <c r="BY31" i="1"/>
  <c r="CN55" i="1"/>
  <c r="AZ52" i="1"/>
  <c r="AX52" i="1"/>
  <c r="AW52" i="1"/>
  <c r="N51" i="1"/>
  <c r="N50" i="1" s="1"/>
  <c r="I51" i="1"/>
  <c r="CN52" i="1" l="1"/>
  <c r="CN51" i="1" s="1"/>
  <c r="CN50" i="1" s="1"/>
  <c r="CN31" i="1" s="1"/>
  <c r="AZ51" i="1"/>
  <c r="AZ50" i="1" s="1"/>
  <c r="AZ31" i="1" s="1"/>
  <c r="AZ30" i="1" s="1"/>
  <c r="CK52" i="1"/>
  <c r="CK51" i="1" s="1"/>
  <c r="CK50" i="1" s="1"/>
  <c r="CK31" i="1" s="1"/>
  <c r="AW51" i="1"/>
  <c r="AW50" i="1" s="1"/>
  <c r="AW31" i="1" s="1"/>
  <c r="CL52" i="1"/>
  <c r="CL51" i="1" s="1"/>
  <c r="CL50" i="1" s="1"/>
  <c r="CL31" i="1" s="1"/>
  <c r="AX51" i="1"/>
  <c r="AX50" i="1" s="1"/>
  <c r="AX31" i="1" s="1"/>
  <c r="BW31" i="1"/>
  <c r="BV31" i="1"/>
  <c r="Q50" i="1"/>
  <c r="Q31" i="1" s="1"/>
  <c r="Q30" i="1" s="1"/>
  <c r="S31" i="1"/>
  <c r="S30" i="1" s="1"/>
  <c r="P50" i="1"/>
  <c r="P31" i="1" s="1"/>
  <c r="P30" i="1" s="1"/>
  <c r="R31" i="1"/>
  <c r="R30" i="1" s="1"/>
  <c r="I50" i="1"/>
  <c r="AS31" i="1"/>
  <c r="AR31" i="1"/>
  <c r="AU31" i="1"/>
  <c r="U31" i="1"/>
  <c r="O50" i="1"/>
  <c r="T31" i="1" l="1"/>
  <c r="T30" i="1" s="1"/>
  <c r="BY30" i="1"/>
  <c r="CN30" i="1" s="1"/>
  <c r="BV30" i="1"/>
  <c r="BW30" i="1"/>
  <c r="AS30" i="1"/>
  <c r="CI31" i="1"/>
  <c r="CI30" i="1" s="1"/>
  <c r="CF31" i="1"/>
  <c r="CG31" i="1"/>
  <c r="AR30" i="1"/>
  <c r="K56" i="1"/>
  <c r="L32" i="1"/>
  <c r="K32" i="1"/>
  <c r="U30" i="1" l="1"/>
  <c r="CM31" i="1"/>
  <c r="AO31" i="1"/>
  <c r="AL31" i="1" s="1"/>
  <c r="CJ31" i="1"/>
  <c r="L55" i="1"/>
  <c r="L30" i="1" s="1"/>
  <c r="K55" i="1"/>
  <c r="K30" i="1" s="1"/>
  <c r="AU30" i="1"/>
  <c r="CG30" i="1"/>
  <c r="CF30" i="1"/>
  <c r="AX30" i="1" l="1"/>
  <c r="CL30" i="1" s="1"/>
  <c r="AW30" i="1"/>
  <c r="CK30" i="1"/>
  <c r="AG115" i="1" l="1"/>
  <c r="AG114" i="1"/>
  <c r="AG113" i="1"/>
  <c r="CE113" i="1" l="1"/>
  <c r="CE114" i="1"/>
  <c r="CJ115" i="1"/>
  <c r="CE115" i="1"/>
  <c r="AG102" i="1"/>
  <c r="CJ114" i="1" l="1"/>
  <c r="CE102" i="1"/>
  <c r="CJ102" i="1"/>
  <c r="W56" i="1" l="1"/>
  <c r="W55" i="1" s="1"/>
  <c r="W30" i="1" s="1"/>
  <c r="AG57" i="1" l="1"/>
  <c r="CE57" i="1" s="1"/>
  <c r="CE64" i="1"/>
  <c r="AO64" i="1"/>
  <c r="AJ56" i="1"/>
  <c r="CM64" i="1" l="1"/>
  <c r="AL64" i="1"/>
  <c r="CJ64" i="1" s="1"/>
  <c r="AG56" i="1"/>
  <c r="AG55" i="1" s="1"/>
  <c r="AJ55" i="1"/>
  <c r="CH56" i="1"/>
  <c r="AO57" i="1"/>
  <c r="AL57" i="1" s="1"/>
  <c r="CM57" i="1" l="1"/>
  <c r="AO56" i="1"/>
  <c r="AL56" i="1" s="1"/>
  <c r="CJ57" i="1"/>
  <c r="CJ56" i="1"/>
  <c r="CH55" i="1"/>
  <c r="CH30" i="1" s="1"/>
  <c r="AJ30" i="1"/>
  <c r="CE55" i="1"/>
  <c r="CE30" i="1" s="1"/>
  <c r="AG30" i="1"/>
  <c r="CE56" i="1"/>
  <c r="CM56" i="1"/>
  <c r="AO55" i="1" l="1"/>
  <c r="AO30" i="1" l="1"/>
  <c r="CM30" i="1" s="1"/>
  <c r="AL55" i="1"/>
  <c r="CM55" i="1"/>
  <c r="CJ55" i="1"/>
  <c r="AL30" i="1"/>
  <c r="CJ30" i="1" l="1"/>
</calcChain>
</file>

<file path=xl/sharedStrings.xml><?xml version="1.0" encoding="utf-8"?>
<sst xmlns="http://schemas.openxmlformats.org/spreadsheetml/2006/main" count="3316" uniqueCount="357">
  <si>
    <t>Приложение  № 2</t>
  </si>
  <si>
    <t>к приказу Минэнерго России</t>
  </si>
  <si>
    <t>от «__» _____ 2016 г. №___</t>
  </si>
  <si>
    <t>Утверждаю</t>
  </si>
  <si>
    <t xml:space="preserve">Директор филиала </t>
  </si>
  <si>
    <t>ООО ХК "СДС-Энерго"-</t>
  </si>
  <si>
    <t>"Прокопьевскэнерго"</t>
  </si>
  <si>
    <t>__________С.М. Бутиков</t>
  </si>
  <si>
    <t>"__"_________2017 года</t>
  </si>
  <si>
    <t>Инвестиционная программа Общества с ограниченной ответственностью Холдинговая Компания "СДС-Энерго"</t>
  </si>
  <si>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</si>
  <si>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</si>
  <si>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</si>
  <si>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Текущая стадия реализации инвестиционного проекта</t>
  </si>
  <si>
    <t>Год начала 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</si>
  <si>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</si>
  <si>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</si>
  <si>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</si>
  <si>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</si>
  <si>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>План</t>
  </si>
  <si>
    <t>Предложение по корректировке утвержденного плана</t>
  </si>
  <si>
    <r>
      <t>План (Утвержденный план)</t>
    </r>
    <r>
      <rPr>
        <vertAlign val="superscript"/>
        <sz val="12"/>
        <rFont val="Times New Roman"/>
        <family val="1"/>
        <charset val="204"/>
      </rPr>
      <t xml:space="preserve">2)  </t>
    </r>
    <r>
      <rPr>
        <sz val="12"/>
        <rFont val="Times New Roman"/>
        <family val="1"/>
        <charset val="204"/>
      </rPr>
      <t xml:space="preserve">
года (N+2)</t>
    </r>
    <r>
      <rPr>
        <vertAlign val="superscript"/>
        <sz val="12"/>
        <rFont val="Times New Roman"/>
        <family val="1"/>
        <charset val="204"/>
      </rPr>
      <t>3)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</si>
  <si>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года (N+2)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</si>
  <si>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</si>
  <si>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</si>
  <si>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</si>
  <si>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</si>
  <si>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</si>
  <si>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</si>
  <si>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</si>
  <si>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</si>
  <si>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</si>
  <si>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</si>
  <si>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</si>
  <si>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</si>
  <si>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</si>
  <si>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</si>
  <si>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</si>
  <si>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</si>
  <si>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</si>
  <si>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</si>
  <si>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</si>
  <si>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</si>
  <si>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</si>
  <si>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</si>
  <si>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</si>
  <si>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</si>
  <si>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</si>
  <si>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</si>
  <si>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</si>
  <si>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</si>
  <si>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</si>
  <si>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</si>
  <si>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</si>
  <si>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</si>
  <si>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</si>
  <si>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</si>
  <si>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</si>
  <si>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</si>
  <si>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</si>
  <si>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</si>
  <si>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</si>
  <si>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</si>
  <si>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</si>
  <si>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</si>
  <si>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</si>
  <si>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</si>
  <si>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</si>
  <si>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</si>
  <si>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</si>
  <si>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</si>
  <si>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</si>
  <si>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</si>
  <si>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</si>
  <si>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</si>
  <si>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</si>
  <si>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</si>
  <si>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</si>
  <si>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</si>
  <si>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</si>
  <si>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</si>
  <si>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</si>
  <si>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</si>
  <si>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</si>
  <si>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</si>
  <si>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</si>
  <si>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</si>
  <si>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</si>
  <si>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</si>
  <si>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</si>
  <si>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</si>
  <si>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</si>
  <si>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</si>
  <si>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</si>
  <si>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</si>
  <si>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</si>
  <si>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</si>
  <si>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</si>
  <si>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</si>
  <si>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</si>
  <si>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</si>
  <si>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</si>
  <si>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</si>
  <si>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</si>
  <si>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</si>
  <si>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</si>
  <si>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</si>
  <si>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</si>
  <si>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</si>
  <si>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</si>
  <si>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</si>
  <si>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</si>
  <si>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</si>
  <si>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</si>
  <si>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</si>
  <si>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</si>
  <si>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</si>
  <si>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</si>
  <si>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</si>
  <si>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</si>
  <si>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</si>
  <si>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</si>
  <si>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</si>
  <si>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</si>
  <si>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</si>
  <si>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</si>
  <si>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</si>
  <si>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</si>
  <si>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</si>
  <si>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</si>
  <si>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</si>
  <si>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</si>
  <si>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</si>
  <si>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</si>
  <si>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</si>
  <si>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</si>
  <si>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</si>
  <si>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</si>
  <si>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</si>
  <si>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</si>
  <si>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</si>
  <si>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</si>
  <si>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</si>
  <si>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</si>
  <si>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</si>
  <si>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</si>
  <si>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</si>
  <si>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</si>
  <si>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</si>
  <si>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</si>
  <si>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</si>
  <si>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</si>
  <si>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</si>
  <si>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1.6.2</t>
  </si>
  <si>
    <t>1.2.1.1.1</t>
  </si>
  <si>
    <t>1.2.1.1.2</t>
  </si>
  <si>
    <t>1.2.1.1.3</t>
  </si>
  <si>
    <t>Кемеровская область</t>
  </si>
  <si>
    <t>1.6.3</t>
  </si>
  <si>
    <t>Н</t>
  </si>
  <si>
    <t>Г</t>
  </si>
  <si>
    <t>П</t>
  </si>
  <si>
    <t>1.6.4</t>
  </si>
  <si>
    <t xml:space="preserve">Остаток финансирования капитальных вложений в прогнозных ценах соответствующих лет,  
млн рублей 
(с НДС) </t>
  </si>
  <si>
    <t>реквизиты решения органа исполнительной власти, утвердившего инвестиционную программу</t>
  </si>
  <si>
    <t>Год окончания реализации инвестиционного проекта</t>
  </si>
  <si>
    <t>1.2.1.1.4</t>
  </si>
  <si>
    <t>1.2.1.1.5</t>
  </si>
  <si>
    <t>1.2.1.1.6</t>
  </si>
  <si>
    <t>1.6.5</t>
  </si>
  <si>
    <t>1.6.6</t>
  </si>
  <si>
    <t>1.2.1.2.1.1</t>
  </si>
  <si>
    <t>1.2.1.2.1.2</t>
  </si>
  <si>
    <t>Идентификатор инвестиционного проекта</t>
  </si>
  <si>
    <t>создание оперативного управления режимами, обеспечения технологической связи</t>
  </si>
  <si>
    <t>Обеспечение технологического присоединения</t>
  </si>
  <si>
    <t>1.2.1.1.7</t>
  </si>
  <si>
    <t>1.1.4.1.1</t>
  </si>
  <si>
    <t>Форма 2. План финансирования капитальных вложений по инвестиционным проектам на 2020 - 2024 гг.</t>
  </si>
  <si>
    <t>1.2.1.1.8</t>
  </si>
  <si>
    <t>1.2.1.1.9</t>
  </si>
  <si>
    <t>1.2.1.1.10</t>
  </si>
  <si>
    <t>Замена отработавшего срок эксплуатации трансформатора Т-2 ТДНС-10000 кВА 35/6 кВ на ПС 35/6 кВ № 10. (СМР, ПНР, ввод - 2023 г.)</t>
  </si>
  <si>
    <t>1.2.1.1.11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</si>
  <si>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</si>
  <si>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1.2.1.1.12</t>
  </si>
  <si>
    <t>Замена отработавшего срок эксплуатации трансформатора Т-2 ТДНС-10000 кВА  на ПС 110/10 кВ "Керамзитовая (СМР, ПНР, ввод - 2024 г.)</t>
  </si>
  <si>
    <t>1.2.1.1.13</t>
  </si>
  <si>
    <t>1.2.1.1.14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</si>
  <si>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</si>
  <si>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1.2.1.1.15</t>
  </si>
  <si>
    <t>1.2.1.1.16</t>
  </si>
  <si>
    <t>Реконструкция ЗРУ-35 кВ ПС 35/6 кВ "ОГР" с заменой ячеек КРУ-35. (СМР, ПНР, ввод - 2022 г.)</t>
  </si>
  <si>
    <t>Реконструкция ПС  35/6 кВ № 1 ЗРУ-35 с заменой масляных выключателей 35 на вакуумные, установка ШОТ.(ПИР, СМР, ПНР, ввод - 2023 г.)</t>
  </si>
  <si>
    <t>Реконструкция ОРУ-35 кВ ПС 35/6 кВ № 41 с установкой блок-модуля 35 кВ (СМР, ПНР, ввод - 2024 г.)</t>
  </si>
  <si>
    <t>Реконструкция ЗРУ-6 кВ ПС 6/0,4 кВ № 32 с устройствами РЗиА,  установкой ШОТ (СМР, ПНР, ввод - 2024 г.)</t>
  </si>
  <si>
    <t>декабрь 2018 г.</t>
  </si>
  <si>
    <t>Финансирование капитальных вложений на 2020 - 2024
годы в прогнозных ценах, млн рублей (с НДС)</t>
  </si>
  <si>
    <t xml:space="preserve"> План 2020 г.</t>
  </si>
  <si>
    <t xml:space="preserve"> План 2021 г.</t>
  </si>
  <si>
    <t xml:space="preserve"> План 2022 г.</t>
  </si>
  <si>
    <t>План 2023 г.</t>
  </si>
  <si>
    <t>План 2024 г.</t>
  </si>
  <si>
    <t>Краткое обоснование   плана</t>
  </si>
  <si>
    <t xml:space="preserve">Утвержденные плановые значения показателей приведены в соответствии с </t>
  </si>
  <si>
    <t>Выполнение работ по модернизации системы телемеханики на ПС 110/6,6/6,3 кВ "Набережная" (ПИР, ПНР, СМР, ввод- 2020 г.)</t>
  </si>
  <si>
    <t>Выполнение работ по модернизации системы телемеханики на ПС 110/10 кВ "Керамзитовая" (ПНР, СМР, ввод - 2020 г.)</t>
  </si>
  <si>
    <t>1.2.2.1.1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</si>
  <si>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</si>
  <si>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1.2.2.1.2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</si>
  <si>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</si>
  <si>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1.2.2.1.3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</si>
  <si>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</si>
  <si>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1.2.2.1.4</t>
  </si>
  <si>
    <t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</si>
  <si>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1.2.2.1.5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</si>
  <si>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</si>
  <si>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Замена испытательно-измерительного комплекса РЕТОМ-61 (ввод - 2021 г.)</t>
  </si>
  <si>
    <t>Замена аппарата для высоковольтных испытаний  АИД-70М (ввод - 2021 г.)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</si>
  <si>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</si>
  <si>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Персональный компьютер - 2 шт. (ввод - 2021 г.)</t>
  </si>
  <si>
    <t>Приобретение сервера HP DL510 Gen10 (HPE-869847-b21) - 1 шт. (ввод - 2021 г.)</t>
  </si>
  <si>
    <t>1.6.7</t>
  </si>
  <si>
    <t>1.6.8</t>
  </si>
  <si>
    <t>Замена устаревшего и выработавшего свой срок парка радиостанций (технологическая связь) 35 штук. (СМР, ПНР, ввод - 2023 г.)</t>
  </si>
  <si>
    <t>1.6.9</t>
  </si>
  <si>
    <t>Многофункциональное печатающее устройство - 1 шт. (ввод - 2023 г.)</t>
  </si>
  <si>
    <t>1.6.10</t>
  </si>
  <si>
    <t>Сплит-система - 18 шт. (ввод - 2023 г.)</t>
  </si>
  <si>
    <t>1.6.11</t>
  </si>
  <si>
    <t>Приобретение измельчителя веток (мульчер) на базе автомобильного прицепа (ввод - 2024 г.)</t>
  </si>
  <si>
    <t>1.6.12</t>
  </si>
  <si>
    <t>Выкуп ВЛ ОГР</t>
  </si>
  <si>
    <t>1.6.13</t>
  </si>
  <si>
    <t>Выкуп ВЛ Вольная</t>
  </si>
  <si>
    <t>Выкуп ПС Вольная</t>
  </si>
  <si>
    <t xml:space="preserve">План 
на 01.01.2020 года </t>
  </si>
  <si>
    <t xml:space="preserve">План 
на 01.01.2021 года </t>
  </si>
  <si>
    <t xml:space="preserve">План 
на 01.01.2022 года </t>
  </si>
  <si>
    <t xml:space="preserve">План 
на 01.01.2023 года </t>
  </si>
  <si>
    <t xml:space="preserve">План 
на 01.01.2024 года </t>
  </si>
  <si>
    <t>ноябрь 2018 г.</t>
  </si>
  <si>
    <t>февраль 2018 г.</t>
  </si>
  <si>
    <t>август 2018 г.</t>
  </si>
  <si>
    <t>март 2018 г.</t>
  </si>
  <si>
    <t>н</t>
  </si>
  <si>
    <t>Повышение надежности электроснабжения и обеспечение безперебойности работы оборудования</t>
  </si>
  <si>
    <t>Обеспечение выполнения мероприятий, предусмотренных требованиями РД 34.45-51.300-97 (объем и нормы испытаний и измерений)</t>
  </si>
  <si>
    <t>Обеспечение выполнения мероприятий, предусмотренных требованиями РД 153-34.3-35.613-00 (правила ТО РЗА)</t>
  </si>
  <si>
    <t>Обеспечение выполнения мероприятий, предусмотренных требованиями ПТЭЭСиС (проведение контроля качества электроэнергии)</t>
  </si>
  <si>
    <t>Обеспечение технологической связью на объектах электросетевого хозяйства</t>
  </si>
  <si>
    <t>Обеспечение выполнения мероприятий, предусмотренных требованиями Постановления Правительства РФ от 24 февраля 2009 г. N 160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</t>
  </si>
  <si>
    <t>Обновление аппаратно-программного комплекса</t>
  </si>
  <si>
    <t>Обеспечение надежного отказоустойчивого хранения данных</t>
  </si>
  <si>
    <t xml:space="preserve">Фактический объем финансирования на 01.01.2019 года, млн рублей 
(с НДС) </t>
  </si>
  <si>
    <t xml:space="preserve">План 
на 01.01.2019 года </t>
  </si>
  <si>
    <t>K_1.1.4.1.1</t>
  </si>
  <si>
    <t>K_1.2.1.2.1</t>
  </si>
  <si>
    <t>K_1.2.1.2.2</t>
  </si>
  <si>
    <t>K_1.2.2.1.1</t>
  </si>
  <si>
    <t>K_1.2.2.1.2</t>
  </si>
  <si>
    <t>K_1.2.2.1.3</t>
  </si>
  <si>
    <t>N_1.2.2.1.4</t>
  </si>
  <si>
    <t>N_1.2.2.1.5</t>
  </si>
  <si>
    <t>L_1.6.2</t>
  </si>
  <si>
    <t>L_1.6.3</t>
  </si>
  <si>
    <t>L_1.6.4</t>
  </si>
  <si>
    <t>L_1.6.5</t>
  </si>
  <si>
    <t>N_1.6.8</t>
  </si>
  <si>
    <t>N_1.6.9</t>
  </si>
  <si>
    <t>1.1.1.3.3</t>
  </si>
  <si>
    <t>Строительство ПС 35 кВ ПУР и двухцепной отпайки от ВЛ 35 кВ Прокопьевская-Зиминка 3/4 до новой ПС 35 кВ ПУР (ПИР- 2019г., СМР, ввод-2020г.)</t>
  </si>
  <si>
    <t>Реконструкции ОРУ-35 кВ (замена выключателей 35 кВ, установка разъединителей и предохранителей 35 кВ) ПС №31 (ПИР-2019 г., СМР, ПНР- 2020 г.)</t>
  </si>
  <si>
    <t>N_1.2.1.1.6</t>
  </si>
  <si>
    <t>Реконструкция ЗРУ-35 кВ ПС 35/10 кВ "Танай". Замена ячеек КРУ-35 (ПИР - 2019 г., СМР, ПНР, ввод - 2021 г.)</t>
  </si>
  <si>
    <t>J_1.2.1.1.10</t>
  </si>
  <si>
    <t>K_1.2.1.1.11</t>
  </si>
  <si>
    <t>M_1.2.1.1.13</t>
  </si>
  <si>
    <t>N_1.2.1.1.14</t>
  </si>
  <si>
    <t>O_1.2.1.1.15</t>
  </si>
  <si>
    <t>1.2.1.2.1.3</t>
  </si>
  <si>
    <t>Выполнение проектных работ по созданию информационно вычислительного комплекса объекта энергетики (ИВКЭ)</t>
  </si>
  <si>
    <t>J_1.2.1.2.3</t>
  </si>
  <si>
    <t>1.6.1</t>
  </si>
  <si>
    <t>L_1.6.1</t>
  </si>
  <si>
    <t>Система хранения данных - 1 шт. (ввод - 2020 г.)</t>
  </si>
  <si>
    <t>К_1.6.6</t>
  </si>
  <si>
    <t>N_1.6.7</t>
  </si>
  <si>
    <t>O_1.6.10</t>
  </si>
  <si>
    <t>J_1.1.1.3.3</t>
  </si>
  <si>
    <t xml:space="preserve">Строительство ВЛ 110 кВ Соколовская-Вольная-2 </t>
  </si>
  <si>
    <t>M_1.6.12</t>
  </si>
  <si>
    <t>O_1.6.13</t>
  </si>
  <si>
    <t>O_1.2.1.1.16</t>
  </si>
  <si>
    <t>N_1.2.1.1.7</t>
  </si>
  <si>
    <t>J_1.2.1.1.9</t>
  </si>
  <si>
    <t>O_1.2.1.1.8</t>
  </si>
  <si>
    <t>Замена отработавшего срок эксплуатации трансформатора Т-2 ТДН-10000 кВА 110/6 кВ на ПС 110/6 кВ № 20н "Гидроузел" - 1 шт. (СМР, ПНР, ввод - 2022 г.)</t>
  </si>
  <si>
    <t>Замена отработавшего срок эксплуатации трансформатора Т-2 ТДНС-16000 кВА 35/6 кВ на ПС 35/6 кВ  "Шурапская"(СМР, ПНР, ввод - 2023 г.)</t>
  </si>
  <si>
    <t>Замена отработавшего срок эксплуатации трансформатора Т-1 ТДН-15000 кВА 35/6 кВ на ТДН-10000 кВА 35/6 на ПС 35/6 кВ № 5 (СМР, ПНР, ввод - 2024 г.)</t>
  </si>
  <si>
    <t>Реконструкции ЗРУ-10 кВ,  ПС 110/10 кВ "Керамзитовая". Замена ячеек КРУ-10.(ПИР - 2021 г., СМР, ПНР, ввод - 2022 г.)</t>
  </si>
  <si>
    <t>Замена трансформатора ТДНГУ –63000/110 на ПС АЗОТ(СМР, ПНР, ввод-2020 г.)</t>
  </si>
  <si>
    <t>K_1.2.1.1.15</t>
  </si>
  <si>
    <t>Реконструкция ТП-3</t>
  </si>
  <si>
    <t>K_1.2.1.1.16</t>
  </si>
  <si>
    <t>январь 2020 г.</t>
  </si>
  <si>
    <t>M_1.2.1.1.1</t>
  </si>
  <si>
    <t>N_1.2.1.1.2</t>
  </si>
  <si>
    <t>O_1.2.1.1.4</t>
  </si>
  <si>
    <t>L_1.2.1.1.12</t>
  </si>
  <si>
    <t>К_1.6.11</t>
  </si>
  <si>
    <t xml:space="preserve">Предложение по корректировке утвержденного плана 
на 01.01.2020 года </t>
  </si>
  <si>
    <t xml:space="preserve">Предложение по корректировке утвержденного
на 01.01.2021 года </t>
  </si>
  <si>
    <t xml:space="preserve">Предложение по корректировке утвержденного
на 01.01.2022 года </t>
  </si>
  <si>
    <t xml:space="preserve">Предложение по корректировке утвержденного
на 01.01.2023 года </t>
  </si>
  <si>
    <t xml:space="preserve">Утержденный план </t>
  </si>
  <si>
    <t xml:space="preserve">Утвержденный план 
на 01.01.2019 года </t>
  </si>
  <si>
    <t xml:space="preserve">Утвержденный план 
на 01.01.2020 года </t>
  </si>
  <si>
    <t xml:space="preserve">Утвержденный план 
на 01.01.2021 года </t>
  </si>
  <si>
    <t xml:space="preserve">Утвержденный план 
на 01.01.2022 года </t>
  </si>
  <si>
    <t xml:space="preserve">Утвержденный план 
на 01.01.2023 года </t>
  </si>
  <si>
    <t xml:space="preserve">Утвержденный план 
на 01.01.2024 года </t>
  </si>
  <si>
    <t>Предложение по корректировке утвержденного плана на 2022 г.</t>
  </si>
  <si>
    <t>Предложение по корректировке утвержденного плана на 2020 г.</t>
  </si>
  <si>
    <t>Утвержденный план на 2024 г.</t>
  </si>
  <si>
    <t>Утвержденный план на 2021 г.</t>
  </si>
  <si>
    <t>Утвержденный план на 2020 г.</t>
  </si>
  <si>
    <t>Утвержденный план на 2022 г.</t>
  </si>
  <si>
    <t>Утвержденный план на 2023 г.</t>
  </si>
  <si>
    <t>Итого за период реализации инвестиционной программы
(утвержденный план)</t>
  </si>
  <si>
    <t>Утвержденные плановые значения показателей приведены в соответствии с Постановлением региональной  энергетической комиссии Кемеровской области от «31» октября 2019 г. № 379</t>
  </si>
  <si>
    <t xml:space="preserve">Утвержденный план </t>
  </si>
  <si>
    <t>K_1.1.1.3.4</t>
  </si>
  <si>
    <t>1.6.14</t>
  </si>
  <si>
    <t>К_1.6.14</t>
  </si>
  <si>
    <t>Предложение по корректировке утвержденного плана на 2021г</t>
  </si>
  <si>
    <t>Приобретение АИД-70 М</t>
  </si>
  <si>
    <t>1.1.4.2.1</t>
  </si>
  <si>
    <t>K_1.1.4.2.1</t>
  </si>
  <si>
    <t>февраль 2020 г.</t>
  </si>
  <si>
    <t>март 
2020 г.</t>
  </si>
  <si>
    <t>август 
2018 г.</t>
  </si>
  <si>
    <t>март 
2018 г.</t>
  </si>
  <si>
    <t>1.1.1.3.1</t>
  </si>
  <si>
    <t>1.1.1.3.2</t>
  </si>
  <si>
    <t>1.1.3.1.1</t>
  </si>
  <si>
    <t>1.1.3.1.2</t>
  </si>
  <si>
    <t>1.1.3.1.3</t>
  </si>
  <si>
    <t>1.1.3.2.1</t>
  </si>
  <si>
    <t>1.1.3.2.2</t>
  </si>
  <si>
    <t>1.1.3.2.3</t>
  </si>
  <si>
    <t>Выполнение работ по модернизации системы телемеханики на ПС 110/10 кВ "Керамзитовая" (ПИР -2019 г., ПНР, СМР, ввод - 2020 г.)</t>
  </si>
  <si>
    <t xml:space="preserve">Предложение по корректировке утвержденного
на 01.01.2024 года </t>
  </si>
  <si>
    <t>Предложение по корректировке утвержденного плана на 2023 г.</t>
  </si>
  <si>
    <t>Предложение по корректировке утвержденного плана на 2024 г.</t>
  </si>
  <si>
    <t>Строительство ПС 35 кВ ПУР и двухцепной отпайки от ВЛ 35 кВ Прокопьевская-Зиминка 3/4 до новой ПС 35 кВ ПУР (ПИР- 2019г., СМР, ввод-2021г.)</t>
  </si>
  <si>
    <t>Строительство КЛ 10 кВ от ПС 110 кВ Керамзитовая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</si>
</sst>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"/>
    <numFmt numFmtId="166" formatCode="0.0000000000"/>
    <numFmt numFmtId="167" formatCode="0.000000"/>
    <numFmt numFmtId="168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i/>
      <sz val="12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vertical="center"/>
    </xf>
    <xf numFmtId="0" fontId="3" fillId="0" borderId="0" xfId="1" applyFont="1" applyFill="1" applyAlignment="1"/>
    <xf numFmtId="0" fontId="2" fillId="0" borderId="0" xfId="1" applyFont="1" applyFill="1" applyAlignment="1"/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12" xfId="1" applyFont="1" applyFill="1" applyBorder="1" applyAlignment="1">
      <alignment horizontal="center" vertical="center" textRotation="90" wrapText="1"/>
    </xf>
    <xf numFmtId="0" fontId="2" fillId="0" borderId="15" xfId="1" applyFont="1" applyFill="1" applyBorder="1" applyAlignment="1">
      <alignment horizontal="center" vertical="center" textRotation="90" wrapText="1"/>
    </xf>
    <xf numFmtId="0" fontId="2" fillId="0" borderId="9" xfId="1" applyFont="1" applyFill="1" applyBorder="1" applyAlignment="1">
      <alignment horizontal="center" vertical="center" textRotation="90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textRotation="90"/>
    </xf>
    <xf numFmtId="0" fontId="6" fillId="0" borderId="0" xfId="1" applyFont="1" applyFill="1" applyBorder="1" applyAlignment="1">
      <alignment vertical="center" textRotation="90" wrapText="1"/>
    </xf>
    <xf numFmtId="164" fontId="2" fillId="0" borderId="0" xfId="1" applyNumberFormat="1" applyFont="1" applyFill="1"/>
    <xf numFmtId="167" fontId="2" fillId="0" borderId="0" xfId="1" applyNumberFormat="1" applyFont="1" applyFill="1"/>
    <xf numFmtId="166" fontId="2" fillId="0" borderId="0" xfId="1" applyNumberFormat="1" applyFont="1" applyFill="1"/>
    <xf numFmtId="164" fontId="2" fillId="0" borderId="3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textRotation="90" wrapText="1"/>
    </xf>
    <xf numFmtId="49" fontId="9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17" fontId="2" fillId="0" borderId="3" xfId="2" applyNumberFormat="1" applyFont="1" applyFill="1" applyBorder="1" applyAlignment="1">
      <alignment horizontal="center" vertical="center"/>
    </xf>
    <xf numFmtId="165" fontId="2" fillId="0" borderId="3" xfId="2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2" fillId="0" borderId="3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2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164" fontId="2" fillId="2" borderId="3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horizontal="center"/>
    </xf>
    <xf numFmtId="2" fontId="2" fillId="0" borderId="0" xfId="1" applyNumberFormat="1" applyFont="1" applyFill="1"/>
    <xf numFmtId="17" fontId="2" fillId="0" borderId="3" xfId="2" applyNumberFormat="1" applyFont="1" applyFill="1" applyBorder="1" applyAlignment="1">
      <alignment horizontal="center" vertical="center" wrapText="1"/>
    </xf>
    <xf numFmtId="0" fontId="13" fillId="0" borderId="0" xfId="1" applyFont="1" applyFill="1"/>
    <xf numFmtId="164" fontId="13" fillId="0" borderId="0" xfId="1" applyNumberFormat="1" applyFont="1" applyFill="1"/>
    <xf numFmtId="168" fontId="13" fillId="0" borderId="0" xfId="1" applyNumberFormat="1" applyFont="1" applyFill="1"/>
    <xf numFmtId="2" fontId="13" fillId="0" borderId="0" xfId="1" applyNumberFormat="1" applyFont="1" applyFill="1"/>
    <xf numFmtId="168" fontId="2" fillId="0" borderId="0" xfId="1" applyNumberFormat="1" applyFont="1" applyFill="1" applyAlignment="1">
      <alignment horizontal="center"/>
    </xf>
    <xf numFmtId="167" fontId="13" fillId="0" borderId="0" xfId="1" applyNumberFormat="1" applyFont="1" applyFill="1"/>
    <xf numFmtId="0" fontId="14" fillId="0" borderId="1" xfId="1" applyFont="1" applyFill="1" applyBorder="1" applyAlignment="1">
      <alignment horizontal="center" wrapText="1"/>
    </xf>
    <xf numFmtId="167" fontId="2" fillId="0" borderId="0" xfId="1" applyNumberFormat="1" applyFont="1" applyFill="1" applyAlignment="1"/>
    <xf numFmtId="164" fontId="2" fillId="0" borderId="0" xfId="1" applyNumberFormat="1" applyFont="1" applyFill="1" applyAlignment="1"/>
    <xf numFmtId="0" fontId="14" fillId="0" borderId="0" xfId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top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2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Medium9"/>
  <colors>
    <mruColors>
      <color rgb="FFFF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17"/>
  <sheetViews>
    <sheetView tabSelected="1" view="pageBreakPreview" topLeftCell="A12" zoomScale="60" zoomScaleNormal="100" workbookViewId="0">
      <pane xSplit="2" ySplit="19" topLeftCell="C31" activePane="bottomRight" state="frozen"/>
      <selection activeCell="A12" sqref="A12"/>
      <selection pane="topRight" activeCell="C12" sqref="C12"/>
      <selection pane="bottomLeft" activeCell="A31" sqref="A31"/>
      <selection pane="bottomRight" activeCell="O26" sqref="O26:O28"/>
    </sheetView>
  </sheetViews>
  <sheetFormatPr defaultRowHeight="15.75" x14ac:dyDescent="0.25"/>
  <cols>
    <col min="1" max="1" width="13.140625" style="1" customWidth="1"/>
    <col min="2" max="2" width="45.5703125" style="1" customWidth="1"/>
    <col min="3" max="3" width="18" style="1" customWidth="1"/>
    <col min="4" max="4" width="10.7109375" style="1" customWidth="1"/>
    <col min="5" max="5" width="10.42578125" style="1" customWidth="1"/>
    <col min="6" max="6" width="9" style="1" customWidth="1"/>
    <col min="7" max="7" width="17" style="1" customWidth="1"/>
    <col min="8" max="8" width="12.7109375" style="1" customWidth="1"/>
    <col min="9" max="9" width="16.7109375" style="1" customWidth="1"/>
    <col min="10" max="11" width="13" style="1" customWidth="1"/>
    <col min="12" max="12" width="17.28515625" style="1" customWidth="1"/>
    <col min="13" max="14" width="13" style="1" customWidth="1"/>
    <col min="15" max="15" width="14.7109375" style="1" customWidth="1"/>
    <col min="16" max="16" width="12.7109375" style="1" customWidth="1"/>
    <col min="17" max="17" width="13.28515625" style="1" customWidth="1"/>
    <col min="18" max="18" width="14.42578125" style="1" customWidth="1"/>
    <col min="19" max="19" width="14.5703125" style="1" customWidth="1"/>
    <col min="20" max="20" width="12.42578125" style="1" customWidth="1"/>
    <col min="21" max="21" width="16.140625" style="1" customWidth="1"/>
    <col min="22" max="22" width="13.140625" style="1" customWidth="1"/>
    <col min="23" max="23" width="12.85546875" style="1" customWidth="1"/>
    <col min="24" max="24" width="16.85546875" style="1" customWidth="1"/>
    <col min="25" max="25" width="12.5703125" style="1" customWidth="1"/>
    <col min="26" max="26" width="16.28515625" style="1" customWidth="1"/>
    <col min="27" max="27" width="12.5703125" style="1" customWidth="1"/>
    <col min="28" max="28" width="17.42578125" style="1" customWidth="1"/>
    <col min="29" max="29" width="12.7109375" style="1" customWidth="1"/>
    <col min="30" max="30" width="17" style="1" customWidth="1"/>
    <col min="31" max="31" width="13" style="1" customWidth="1"/>
    <col min="32" max="32" width="17.28515625" style="1" customWidth="1"/>
    <col min="33" max="33" width="14.85546875" style="1" customWidth="1"/>
    <col min="34" max="34" width="11.28515625" style="1" customWidth="1"/>
    <col min="35" max="35" width="17.5703125" style="1" customWidth="1"/>
    <col min="36" max="36" width="18.5703125" style="1" customWidth="1"/>
    <col min="37" max="37" width="13.42578125" style="1" customWidth="1"/>
    <col min="38" max="38" width="14.7109375" style="1" customWidth="1"/>
    <col min="39" max="39" width="10.140625" style="1" customWidth="1"/>
    <col min="40" max="40" width="18" style="1" customWidth="1"/>
    <col min="41" max="41" width="18.140625" style="1" customWidth="1"/>
    <col min="42" max="42" width="13" style="1" customWidth="1"/>
    <col min="43" max="43" width="14" style="1" customWidth="1"/>
    <col min="44" max="44" width="10.42578125" style="1" customWidth="1"/>
    <col min="45" max="45" width="17.28515625" style="1" customWidth="1"/>
    <col min="46" max="46" width="18.28515625" style="1" customWidth="1"/>
    <col min="47" max="47" width="13.28515625" style="1" customWidth="1"/>
    <col min="48" max="48" width="14.42578125" style="1" customWidth="1"/>
    <col min="49" max="49" width="10.42578125" style="1" customWidth="1"/>
    <col min="50" max="50" width="17.5703125" style="1" customWidth="1"/>
    <col min="51" max="51" width="18.85546875" style="1" customWidth="1"/>
    <col min="52" max="52" width="12.5703125" style="1" customWidth="1"/>
    <col min="53" max="53" width="13.85546875" style="1" customWidth="1"/>
    <col min="54" max="54" width="11.28515625" style="1" customWidth="1"/>
    <col min="55" max="55" width="17.5703125" style="1" customWidth="1"/>
    <col min="56" max="56" width="18.5703125" style="1" customWidth="1"/>
    <col min="57" max="57" width="12.5703125" style="1" customWidth="1"/>
    <col min="58" max="58" width="13.85546875" style="1" customWidth="1"/>
    <col min="59" max="59" width="11.28515625" style="1" customWidth="1"/>
    <col min="60" max="60" width="18.28515625" style="1" customWidth="1"/>
    <col min="61" max="61" width="18.140625" style="1" customWidth="1"/>
    <col min="62" max="62" width="12.5703125" style="1" customWidth="1"/>
    <col min="63" max="63" width="14.5703125" style="1" customWidth="1"/>
    <col min="64" max="64" width="10.7109375" style="1" customWidth="1"/>
    <col min="65" max="65" width="17.42578125" style="1" customWidth="1"/>
    <col min="66" max="66" width="18.28515625" style="1" customWidth="1"/>
    <col min="67" max="67" width="12.5703125" style="1" customWidth="1"/>
    <col min="68" max="68" width="14.5703125" style="1" customWidth="1"/>
    <col min="69" max="69" width="11.140625" style="1" customWidth="1"/>
    <col min="70" max="70" width="18.5703125" style="1" customWidth="1"/>
    <col min="71" max="71" width="18" style="1" customWidth="1"/>
    <col min="72" max="73" width="12.5703125" style="1" customWidth="1"/>
    <col min="74" max="74" width="10.5703125" style="1" customWidth="1"/>
    <col min="75" max="75" width="18" style="1" customWidth="1"/>
    <col min="76" max="76" width="17.7109375" style="1" customWidth="1"/>
    <col min="77" max="77" width="12.5703125" style="1" customWidth="1"/>
    <col min="78" max="78" width="12.42578125" style="1" customWidth="1"/>
    <col min="79" max="79" width="10.85546875" style="1" customWidth="1"/>
    <col min="80" max="80" width="18.140625" style="1" customWidth="1"/>
    <col min="81" max="81" width="17.85546875" style="1" customWidth="1"/>
    <col min="82" max="83" width="12.5703125" style="1" customWidth="1"/>
    <col min="84" max="84" width="10.5703125" style="1" customWidth="1"/>
    <col min="85" max="85" width="17.7109375" style="1" customWidth="1"/>
    <col min="86" max="86" width="18.140625" style="1" customWidth="1"/>
    <col min="87" max="87" width="12.7109375" style="1" customWidth="1"/>
    <col min="88" max="88" width="12.28515625" style="1" customWidth="1"/>
    <col min="89" max="89" width="10.85546875" style="1" customWidth="1"/>
    <col min="90" max="90" width="17.5703125" style="1" customWidth="1"/>
    <col min="91" max="91" width="18.140625" style="1" customWidth="1"/>
    <col min="92" max="92" width="12.5703125" style="1" customWidth="1"/>
    <col min="93" max="93" width="24.7109375" style="1" customWidth="1"/>
    <col min="94" max="16384" width="9.140625" style="1"/>
  </cols>
  <sheetData>
    <row r="1" spans="1:93" ht="18.75" hidden="1" customHeight="1" x14ac:dyDescent="0.25">
      <c r="AE1" s="15"/>
      <c r="AF1" s="15"/>
      <c r="CO1" s="15" t="s">
        <v>0</v>
      </c>
    </row>
    <row r="2" spans="1:93" ht="18.75" hidden="1" customHeight="1" x14ac:dyDescent="0.3">
      <c r="AE2" s="16"/>
      <c r="AF2" s="16"/>
      <c r="CO2" s="16" t="s">
        <v>1</v>
      </c>
    </row>
    <row r="3" spans="1:93" ht="18.75" hidden="1" customHeight="1" x14ac:dyDescent="0.3">
      <c r="AE3" s="16"/>
      <c r="AF3" s="16"/>
      <c r="CO3" s="16" t="s">
        <v>2</v>
      </c>
    </row>
    <row r="4" spans="1:93" ht="18.75" hidden="1" customHeight="1" x14ac:dyDescent="0.3">
      <c r="AE4" s="16"/>
      <c r="AF4" s="16"/>
      <c r="AN4" s="16"/>
    </row>
    <row r="5" spans="1:93" ht="18.75" hidden="1" customHeight="1" x14ac:dyDescent="0.3">
      <c r="AE5" s="16"/>
      <c r="AF5" s="16"/>
      <c r="AN5" s="16"/>
      <c r="AO5" s="2"/>
      <c r="AP5" s="2" t="s">
        <v>3</v>
      </c>
    </row>
    <row r="6" spans="1:93" ht="18.75" hidden="1" customHeight="1" x14ac:dyDescent="0.3">
      <c r="AE6" s="16"/>
      <c r="AF6" s="16"/>
      <c r="AN6" s="16"/>
      <c r="AO6" s="2"/>
      <c r="AP6" s="2" t="s">
        <v>4</v>
      </c>
    </row>
    <row r="7" spans="1:93" ht="18.75" hidden="1" customHeight="1" x14ac:dyDescent="0.3">
      <c r="AE7" s="16"/>
      <c r="AF7" s="16"/>
      <c r="AN7" s="16"/>
      <c r="AO7" s="2"/>
      <c r="AP7" s="2" t="s">
        <v>5</v>
      </c>
    </row>
    <row r="8" spans="1:93" ht="18.75" hidden="1" customHeight="1" x14ac:dyDescent="0.3">
      <c r="AE8" s="16"/>
      <c r="AF8" s="16"/>
      <c r="AN8" s="16"/>
      <c r="AO8" s="2"/>
      <c r="AP8" s="2" t="s">
        <v>6</v>
      </c>
    </row>
    <row r="9" spans="1:93" ht="18.75" hidden="1" customHeight="1" x14ac:dyDescent="0.3">
      <c r="AE9" s="16"/>
      <c r="AF9" s="16"/>
      <c r="AN9" s="16"/>
      <c r="AO9" s="2"/>
      <c r="AP9" s="2" t="s">
        <v>7</v>
      </c>
    </row>
    <row r="10" spans="1:93" ht="18.75" hidden="1" customHeight="1" x14ac:dyDescent="0.3">
      <c r="AE10" s="16"/>
      <c r="AF10" s="16"/>
      <c r="AN10" s="16"/>
      <c r="AO10" s="2"/>
      <c r="AP10" s="2"/>
    </row>
    <row r="11" spans="1:93" ht="18.75" hidden="1" customHeight="1" x14ac:dyDescent="0.3">
      <c r="AE11" s="16"/>
      <c r="AF11" s="16"/>
      <c r="AN11" s="16"/>
      <c r="AO11" s="2"/>
      <c r="AP11" s="2" t="s">
        <v>8</v>
      </c>
    </row>
    <row r="12" spans="1:93" ht="18.75" customHeight="1" x14ac:dyDescent="0.25">
      <c r="A12" s="96" t="s">
        <v>178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</row>
    <row r="13" spans="1:93" ht="18.75" x14ac:dyDescent="0.3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</row>
    <row r="14" spans="1:93" ht="18.75" x14ac:dyDescent="0.25">
      <c r="A14" s="102" t="s">
        <v>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</row>
    <row r="15" spans="1:93" ht="18.75" customHeight="1" x14ac:dyDescent="0.25">
      <c r="A15" s="103" t="s">
        <v>10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</row>
    <row r="16" spans="1:93" ht="18.75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CO16" s="16"/>
    </row>
    <row r="17" spans="1:93" ht="18.75" x14ac:dyDescent="0.3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</row>
    <row r="18" spans="1:93" ht="18.75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19" spans="1:93" ht="18.75" x14ac:dyDescent="0.3">
      <c r="A19" s="85" t="s">
        <v>330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x14ac:dyDescent="0.25">
      <c r="A20" s="86" t="s">
        <v>164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68"/>
      <c r="CK20" s="5"/>
      <c r="CL20" s="5"/>
      <c r="CM20" s="5"/>
      <c r="CN20" s="5"/>
      <c r="CO20" s="5"/>
    </row>
    <row r="21" spans="1:93" hidden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65"/>
      <c r="AH21" s="84"/>
      <c r="AI21" s="84"/>
      <c r="AJ21" s="84"/>
      <c r="AK21" s="84"/>
      <c r="AL21" s="84"/>
      <c r="AM21" s="84"/>
      <c r="AN21" s="84"/>
      <c r="AO21" s="84"/>
      <c r="AP21" s="84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</row>
    <row r="22" spans="1:93" hidden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58"/>
      <c r="Q22" s="58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</row>
    <row r="23" spans="1:93" hidden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58"/>
      <c r="L23" s="58"/>
      <c r="M23" s="84"/>
      <c r="N23" s="84"/>
      <c r="O23" s="84"/>
      <c r="P23" s="84"/>
      <c r="Q23" s="84"/>
      <c r="R23" s="84"/>
      <c r="S23" s="84"/>
      <c r="T23" s="84"/>
      <c r="U23" s="58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>
        <f>BF24*0.2</f>
        <v>0</v>
      </c>
      <c r="BG23" s="5"/>
      <c r="BH23" s="5">
        <v>156.78085726657588</v>
      </c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69">
        <v>1117.3267471627328</v>
      </c>
      <c r="CK23" s="5"/>
      <c r="CL23" s="5"/>
      <c r="CM23" s="5"/>
      <c r="CN23" s="5"/>
      <c r="CO23" s="5"/>
    </row>
    <row r="24" spans="1:93" ht="35.25" hidden="1" customHeight="1" x14ac:dyDescent="0.25">
      <c r="K24" s="26"/>
      <c r="L24" s="26"/>
      <c r="O24" s="26"/>
      <c r="U24" s="26"/>
      <c r="V24" s="26"/>
      <c r="W24" s="59"/>
      <c r="X24" s="59"/>
      <c r="Y24" s="59"/>
      <c r="Z24" s="59"/>
      <c r="AA24" s="59"/>
      <c r="AB24" s="59"/>
      <c r="AE24" s="59"/>
      <c r="AF24" s="59"/>
      <c r="AG24" s="27"/>
      <c r="AL24" s="27"/>
      <c r="AM24" s="26"/>
      <c r="BF24" s="26"/>
      <c r="BG24" s="26"/>
      <c r="BJ24" s="26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</row>
    <row r="25" spans="1:93" s="61" customFormat="1" ht="35.25" customHeight="1" x14ac:dyDescent="0.25">
      <c r="I25" s="62"/>
      <c r="K25" s="62"/>
      <c r="L25" s="62"/>
      <c r="O25" s="62"/>
      <c r="P25" s="62"/>
      <c r="Q25" s="62"/>
      <c r="R25" s="62"/>
      <c r="S25" s="62"/>
      <c r="T25" s="62"/>
      <c r="U25" s="62"/>
      <c r="V25" s="63"/>
      <c r="W25" s="64"/>
      <c r="X25" s="62"/>
      <c r="Y25" s="64"/>
      <c r="Z25" s="64"/>
      <c r="AA25" s="64"/>
      <c r="AB25" s="62"/>
      <c r="AC25" s="64"/>
      <c r="AD25" s="62"/>
      <c r="AE25" s="64"/>
      <c r="AF25" s="64"/>
      <c r="AG25" s="66"/>
      <c r="AL25" s="66"/>
      <c r="AM25" s="62"/>
      <c r="AO25" s="62"/>
      <c r="AP25" s="62"/>
      <c r="BF25" s="62"/>
      <c r="BG25" s="62"/>
      <c r="BJ25" s="62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70"/>
    </row>
    <row r="26" spans="1:93" ht="147" customHeight="1" x14ac:dyDescent="0.25">
      <c r="A26" s="90" t="s">
        <v>11</v>
      </c>
      <c r="B26" s="90" t="s">
        <v>12</v>
      </c>
      <c r="C26" s="90" t="s">
        <v>173</v>
      </c>
      <c r="D26" s="90" t="s">
        <v>13</v>
      </c>
      <c r="E26" s="90" t="s">
        <v>14</v>
      </c>
      <c r="F26" s="90" t="s">
        <v>165</v>
      </c>
      <c r="G26" s="90"/>
      <c r="H26" s="90" t="s">
        <v>15</v>
      </c>
      <c r="I26" s="90"/>
      <c r="J26" s="90"/>
      <c r="K26" s="90"/>
      <c r="L26" s="90"/>
      <c r="M26" s="90"/>
      <c r="N26" s="98" t="s">
        <v>16</v>
      </c>
      <c r="O26" s="98" t="s">
        <v>254</v>
      </c>
      <c r="P26" s="90" t="s">
        <v>17</v>
      </c>
      <c r="Q26" s="90"/>
      <c r="R26" s="90"/>
      <c r="S26" s="90"/>
      <c r="T26" s="90" t="s">
        <v>18</v>
      </c>
      <c r="U26" s="90"/>
      <c r="V26" s="91" t="s">
        <v>163</v>
      </c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87" t="s">
        <v>197</v>
      </c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9"/>
      <c r="CO26" s="98" t="s">
        <v>203</v>
      </c>
    </row>
    <row r="27" spans="1:93" ht="161.25" customHeight="1" x14ac:dyDescent="0.25">
      <c r="A27" s="90"/>
      <c r="B27" s="90"/>
      <c r="C27" s="90"/>
      <c r="D27" s="90"/>
      <c r="E27" s="90"/>
      <c r="F27" s="90"/>
      <c r="G27" s="90"/>
      <c r="H27" s="87" t="s">
        <v>19</v>
      </c>
      <c r="I27" s="88"/>
      <c r="J27" s="89"/>
      <c r="K27" s="93" t="s">
        <v>20</v>
      </c>
      <c r="L27" s="94"/>
      <c r="M27" s="101"/>
      <c r="N27" s="99"/>
      <c r="O27" s="99"/>
      <c r="P27" s="90" t="s">
        <v>19</v>
      </c>
      <c r="Q27" s="90"/>
      <c r="R27" s="90" t="s">
        <v>20</v>
      </c>
      <c r="S27" s="90"/>
      <c r="T27" s="90"/>
      <c r="U27" s="90"/>
      <c r="V27" s="93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0" t="s">
        <v>326</v>
      </c>
      <c r="AH27" s="90"/>
      <c r="AI27" s="90"/>
      <c r="AJ27" s="90"/>
      <c r="AK27" s="90"/>
      <c r="AL27" s="90" t="s">
        <v>323</v>
      </c>
      <c r="AM27" s="90"/>
      <c r="AN27" s="90"/>
      <c r="AO27" s="90"/>
      <c r="AP27" s="90"/>
      <c r="AQ27" s="87" t="s">
        <v>325</v>
      </c>
      <c r="AR27" s="88"/>
      <c r="AS27" s="88"/>
      <c r="AT27" s="88"/>
      <c r="AU27" s="89"/>
      <c r="AV27" s="87" t="s">
        <v>335</v>
      </c>
      <c r="AW27" s="88"/>
      <c r="AX27" s="88"/>
      <c r="AY27" s="88"/>
      <c r="AZ27" s="89"/>
      <c r="BA27" s="87" t="s">
        <v>327</v>
      </c>
      <c r="BB27" s="88"/>
      <c r="BC27" s="88"/>
      <c r="BD27" s="88"/>
      <c r="BE27" s="89"/>
      <c r="BF27" s="87" t="s">
        <v>322</v>
      </c>
      <c r="BG27" s="88"/>
      <c r="BH27" s="88"/>
      <c r="BI27" s="88"/>
      <c r="BJ27" s="88"/>
      <c r="BK27" s="87" t="s">
        <v>328</v>
      </c>
      <c r="BL27" s="88"/>
      <c r="BM27" s="88"/>
      <c r="BN27" s="88"/>
      <c r="BO27" s="89"/>
      <c r="BP27" s="87" t="s">
        <v>353</v>
      </c>
      <c r="BQ27" s="88"/>
      <c r="BR27" s="88"/>
      <c r="BS27" s="88"/>
      <c r="BT27" s="88"/>
      <c r="BU27" s="87" t="s">
        <v>324</v>
      </c>
      <c r="BV27" s="88"/>
      <c r="BW27" s="88"/>
      <c r="BX27" s="88"/>
      <c r="BY27" s="89"/>
      <c r="BZ27" s="87" t="s">
        <v>354</v>
      </c>
      <c r="CA27" s="88"/>
      <c r="CB27" s="88"/>
      <c r="CC27" s="88"/>
      <c r="CD27" s="88"/>
      <c r="CE27" s="95" t="s">
        <v>329</v>
      </c>
      <c r="CF27" s="88"/>
      <c r="CG27" s="88"/>
      <c r="CH27" s="88"/>
      <c r="CI27" s="89"/>
      <c r="CJ27" s="87" t="s">
        <v>24</v>
      </c>
      <c r="CK27" s="88"/>
      <c r="CL27" s="88"/>
      <c r="CM27" s="88"/>
      <c r="CN27" s="89"/>
      <c r="CO27" s="99"/>
    </row>
    <row r="28" spans="1:93" ht="174" customHeight="1" x14ac:dyDescent="0.25">
      <c r="A28" s="90"/>
      <c r="B28" s="90"/>
      <c r="C28" s="90"/>
      <c r="D28" s="90"/>
      <c r="E28" s="90"/>
      <c r="F28" s="82" t="s">
        <v>315</v>
      </c>
      <c r="G28" s="82" t="s">
        <v>20</v>
      </c>
      <c r="H28" s="79" t="s">
        <v>26</v>
      </c>
      <c r="I28" s="79" t="s">
        <v>27</v>
      </c>
      <c r="J28" s="79" t="s">
        <v>28</v>
      </c>
      <c r="K28" s="79" t="s">
        <v>26</v>
      </c>
      <c r="L28" s="79" t="s">
        <v>27</v>
      </c>
      <c r="M28" s="79" t="s">
        <v>28</v>
      </c>
      <c r="N28" s="100"/>
      <c r="O28" s="100"/>
      <c r="P28" s="79" t="s">
        <v>29</v>
      </c>
      <c r="Q28" s="79" t="s">
        <v>30</v>
      </c>
      <c r="R28" s="79" t="s">
        <v>29</v>
      </c>
      <c r="S28" s="79" t="s">
        <v>30</v>
      </c>
      <c r="T28" s="82" t="s">
        <v>331</v>
      </c>
      <c r="U28" s="81" t="s">
        <v>20</v>
      </c>
      <c r="V28" s="79" t="s">
        <v>316</v>
      </c>
      <c r="W28" s="79" t="s">
        <v>317</v>
      </c>
      <c r="X28" s="79" t="s">
        <v>311</v>
      </c>
      <c r="Y28" s="79" t="s">
        <v>318</v>
      </c>
      <c r="Z28" s="79" t="s">
        <v>312</v>
      </c>
      <c r="AA28" s="79" t="s">
        <v>319</v>
      </c>
      <c r="AB28" s="79" t="s">
        <v>313</v>
      </c>
      <c r="AC28" s="79" t="s">
        <v>320</v>
      </c>
      <c r="AD28" s="79" t="s">
        <v>314</v>
      </c>
      <c r="AE28" s="79" t="s">
        <v>321</v>
      </c>
      <c r="AF28" s="79" t="s">
        <v>352</v>
      </c>
      <c r="AG28" s="79" t="s">
        <v>31</v>
      </c>
      <c r="AH28" s="79" t="s">
        <v>32</v>
      </c>
      <c r="AI28" s="79" t="s">
        <v>33</v>
      </c>
      <c r="AJ28" s="81" t="s">
        <v>34</v>
      </c>
      <c r="AK28" s="81" t="s">
        <v>35</v>
      </c>
      <c r="AL28" s="79" t="s">
        <v>31</v>
      </c>
      <c r="AM28" s="79" t="s">
        <v>32</v>
      </c>
      <c r="AN28" s="79" t="s">
        <v>33</v>
      </c>
      <c r="AO28" s="81" t="s">
        <v>34</v>
      </c>
      <c r="AP28" s="81" t="s">
        <v>35</v>
      </c>
      <c r="AQ28" s="79" t="s">
        <v>31</v>
      </c>
      <c r="AR28" s="79" t="s">
        <v>32</v>
      </c>
      <c r="AS28" s="79" t="s">
        <v>33</v>
      </c>
      <c r="AT28" s="81" t="s">
        <v>34</v>
      </c>
      <c r="AU28" s="81" t="s">
        <v>35</v>
      </c>
      <c r="AV28" s="79" t="s">
        <v>31</v>
      </c>
      <c r="AW28" s="79" t="s">
        <v>32</v>
      </c>
      <c r="AX28" s="79" t="s">
        <v>33</v>
      </c>
      <c r="AY28" s="81" t="s">
        <v>34</v>
      </c>
      <c r="AZ28" s="81" t="s">
        <v>35</v>
      </c>
      <c r="BA28" s="79" t="s">
        <v>31</v>
      </c>
      <c r="BB28" s="79" t="s">
        <v>32</v>
      </c>
      <c r="BC28" s="79" t="s">
        <v>33</v>
      </c>
      <c r="BD28" s="81" t="s">
        <v>34</v>
      </c>
      <c r="BE28" s="81" t="s">
        <v>35</v>
      </c>
      <c r="BF28" s="79" t="s">
        <v>31</v>
      </c>
      <c r="BG28" s="79" t="s">
        <v>32</v>
      </c>
      <c r="BH28" s="79" t="s">
        <v>33</v>
      </c>
      <c r="BI28" s="81" t="s">
        <v>34</v>
      </c>
      <c r="BJ28" s="81" t="s">
        <v>35</v>
      </c>
      <c r="BK28" s="79" t="s">
        <v>31</v>
      </c>
      <c r="BL28" s="79" t="s">
        <v>32</v>
      </c>
      <c r="BM28" s="79" t="s">
        <v>33</v>
      </c>
      <c r="BN28" s="81" t="s">
        <v>34</v>
      </c>
      <c r="BO28" s="81" t="s">
        <v>35</v>
      </c>
      <c r="BP28" s="79" t="s">
        <v>31</v>
      </c>
      <c r="BQ28" s="79" t="s">
        <v>32</v>
      </c>
      <c r="BR28" s="79" t="s">
        <v>33</v>
      </c>
      <c r="BS28" s="81" t="s">
        <v>34</v>
      </c>
      <c r="BT28" s="81" t="s">
        <v>35</v>
      </c>
      <c r="BU28" s="79" t="s">
        <v>31</v>
      </c>
      <c r="BV28" s="79" t="s">
        <v>32</v>
      </c>
      <c r="BW28" s="79" t="s">
        <v>33</v>
      </c>
      <c r="BX28" s="81" t="s">
        <v>34</v>
      </c>
      <c r="BY28" s="81" t="s">
        <v>35</v>
      </c>
      <c r="BZ28" s="79" t="s">
        <v>31</v>
      </c>
      <c r="CA28" s="79" t="s">
        <v>32</v>
      </c>
      <c r="CB28" s="79" t="s">
        <v>33</v>
      </c>
      <c r="CC28" s="81" t="s">
        <v>34</v>
      </c>
      <c r="CD28" s="81" t="s">
        <v>35</v>
      </c>
      <c r="CE28" s="79" t="s">
        <v>31</v>
      </c>
      <c r="CF28" s="79" t="s">
        <v>32</v>
      </c>
      <c r="CG28" s="79" t="s">
        <v>33</v>
      </c>
      <c r="CH28" s="81" t="s">
        <v>34</v>
      </c>
      <c r="CI28" s="81" t="s">
        <v>35</v>
      </c>
      <c r="CJ28" s="79" t="s">
        <v>31</v>
      </c>
      <c r="CK28" s="79" t="s">
        <v>32</v>
      </c>
      <c r="CL28" s="79" t="s">
        <v>33</v>
      </c>
      <c r="CM28" s="81" t="s">
        <v>34</v>
      </c>
      <c r="CN28" s="81" t="s">
        <v>35</v>
      </c>
      <c r="CO28" s="100"/>
    </row>
    <row r="29" spans="1:93" ht="19.5" customHeight="1" x14ac:dyDescent="0.25">
      <c r="A29" s="79">
        <v>1</v>
      </c>
      <c r="B29" s="79">
        <v>2</v>
      </c>
      <c r="C29" s="79">
        <v>3</v>
      </c>
      <c r="D29" s="79">
        <v>4</v>
      </c>
      <c r="E29" s="79">
        <v>5</v>
      </c>
      <c r="F29" s="79">
        <v>6</v>
      </c>
      <c r="G29" s="79">
        <v>7</v>
      </c>
      <c r="H29" s="79">
        <v>8</v>
      </c>
      <c r="I29" s="79">
        <v>9</v>
      </c>
      <c r="J29" s="79">
        <v>10</v>
      </c>
      <c r="K29" s="79">
        <v>11</v>
      </c>
      <c r="L29" s="79">
        <v>12</v>
      </c>
      <c r="M29" s="79">
        <v>13</v>
      </c>
      <c r="N29" s="79">
        <v>14</v>
      </c>
      <c r="O29" s="79">
        <v>15</v>
      </c>
      <c r="P29" s="79">
        <f>O29+1</f>
        <v>16</v>
      </c>
      <c r="Q29" s="79">
        <f t="shared" ref="Q29:Z29" si="0">P29+1</f>
        <v>17</v>
      </c>
      <c r="R29" s="79">
        <f t="shared" si="0"/>
        <v>18</v>
      </c>
      <c r="S29" s="79">
        <f t="shared" si="0"/>
        <v>19</v>
      </c>
      <c r="T29" s="79">
        <f t="shared" si="0"/>
        <v>20</v>
      </c>
      <c r="U29" s="79">
        <f t="shared" si="0"/>
        <v>21</v>
      </c>
      <c r="V29" s="79">
        <f>U29+1</f>
        <v>22</v>
      </c>
      <c r="W29" s="79">
        <f>V29+1</f>
        <v>23</v>
      </c>
      <c r="X29" s="79">
        <f t="shared" si="0"/>
        <v>24</v>
      </c>
      <c r="Y29" s="79">
        <f>X29+1</f>
        <v>25</v>
      </c>
      <c r="Z29" s="79">
        <f t="shared" si="0"/>
        <v>26</v>
      </c>
      <c r="AA29" s="79">
        <f>Z29+1</f>
        <v>27</v>
      </c>
      <c r="AB29" s="79">
        <f>AA29+1</f>
        <v>28</v>
      </c>
      <c r="AC29" s="79">
        <f>AB29+1</f>
        <v>29</v>
      </c>
      <c r="AD29" s="79">
        <v>30</v>
      </c>
      <c r="AE29" s="79">
        <v>31</v>
      </c>
      <c r="AF29" s="79">
        <v>32</v>
      </c>
      <c r="AG29" s="79">
        <v>33</v>
      </c>
      <c r="AH29" s="79">
        <f t="shared" ref="AH29:BO29" si="1">AG29+1</f>
        <v>34</v>
      </c>
      <c r="AI29" s="79">
        <f t="shared" si="1"/>
        <v>35</v>
      </c>
      <c r="AJ29" s="79">
        <f t="shared" si="1"/>
        <v>36</v>
      </c>
      <c r="AK29" s="79">
        <f t="shared" si="1"/>
        <v>37</v>
      </c>
      <c r="AL29" s="79">
        <f t="shared" si="1"/>
        <v>38</v>
      </c>
      <c r="AM29" s="79">
        <f t="shared" si="1"/>
        <v>39</v>
      </c>
      <c r="AN29" s="79">
        <f t="shared" si="1"/>
        <v>40</v>
      </c>
      <c r="AO29" s="79">
        <f t="shared" si="1"/>
        <v>41</v>
      </c>
      <c r="AP29" s="79">
        <f t="shared" si="1"/>
        <v>42</v>
      </c>
      <c r="AQ29" s="79">
        <f t="shared" si="1"/>
        <v>43</v>
      </c>
      <c r="AR29" s="79">
        <f t="shared" si="1"/>
        <v>44</v>
      </c>
      <c r="AS29" s="79">
        <f t="shared" si="1"/>
        <v>45</v>
      </c>
      <c r="AT29" s="79">
        <f t="shared" si="1"/>
        <v>46</v>
      </c>
      <c r="AU29" s="79">
        <f t="shared" si="1"/>
        <v>47</v>
      </c>
      <c r="AV29" s="79">
        <f t="shared" si="1"/>
        <v>48</v>
      </c>
      <c r="AW29" s="79">
        <f t="shared" si="1"/>
        <v>49</v>
      </c>
      <c r="AX29" s="79">
        <f t="shared" si="1"/>
        <v>50</v>
      </c>
      <c r="AY29" s="79">
        <f t="shared" si="1"/>
        <v>51</v>
      </c>
      <c r="AZ29" s="79">
        <f t="shared" si="1"/>
        <v>52</v>
      </c>
      <c r="BA29" s="79">
        <f t="shared" si="1"/>
        <v>53</v>
      </c>
      <c r="BB29" s="79">
        <f t="shared" si="1"/>
        <v>54</v>
      </c>
      <c r="BC29" s="79">
        <f t="shared" si="1"/>
        <v>55</v>
      </c>
      <c r="BD29" s="79">
        <f t="shared" si="1"/>
        <v>56</v>
      </c>
      <c r="BE29" s="79">
        <f t="shared" si="1"/>
        <v>57</v>
      </c>
      <c r="BF29" s="79">
        <f t="shared" si="1"/>
        <v>58</v>
      </c>
      <c r="BG29" s="79">
        <f t="shared" si="1"/>
        <v>59</v>
      </c>
      <c r="BH29" s="79">
        <f t="shared" si="1"/>
        <v>60</v>
      </c>
      <c r="BI29" s="79">
        <f t="shared" si="1"/>
        <v>61</v>
      </c>
      <c r="BJ29" s="79">
        <f t="shared" si="1"/>
        <v>62</v>
      </c>
      <c r="BK29" s="79">
        <f t="shared" si="1"/>
        <v>63</v>
      </c>
      <c r="BL29" s="79">
        <f t="shared" si="1"/>
        <v>64</v>
      </c>
      <c r="BM29" s="79">
        <f t="shared" si="1"/>
        <v>65</v>
      </c>
      <c r="BN29" s="79">
        <f t="shared" si="1"/>
        <v>66</v>
      </c>
      <c r="BO29" s="79">
        <f t="shared" si="1"/>
        <v>67</v>
      </c>
      <c r="BP29" s="79">
        <v>68</v>
      </c>
      <c r="BQ29" s="79">
        <v>69</v>
      </c>
      <c r="BR29" s="79">
        <v>70</v>
      </c>
      <c r="BS29" s="79">
        <v>71</v>
      </c>
      <c r="BT29" s="79">
        <v>72</v>
      </c>
      <c r="BU29" s="79">
        <f>BO29+1</f>
        <v>68</v>
      </c>
      <c r="BV29" s="79">
        <f t="shared" ref="BV29:CD29" si="2">BU29+1</f>
        <v>69</v>
      </c>
      <c r="BW29" s="79">
        <f t="shared" si="2"/>
        <v>70</v>
      </c>
      <c r="BX29" s="79">
        <f t="shared" si="2"/>
        <v>71</v>
      </c>
      <c r="BY29" s="79">
        <f t="shared" si="2"/>
        <v>72</v>
      </c>
      <c r="BZ29" s="79">
        <f t="shared" si="2"/>
        <v>73</v>
      </c>
      <c r="CA29" s="79">
        <f t="shared" si="2"/>
        <v>74</v>
      </c>
      <c r="CB29" s="79">
        <f t="shared" si="2"/>
        <v>75</v>
      </c>
      <c r="CC29" s="79">
        <f t="shared" si="2"/>
        <v>76</v>
      </c>
      <c r="CD29" s="79">
        <f t="shared" si="2"/>
        <v>77</v>
      </c>
      <c r="CE29" s="79">
        <f>CD29+1</f>
        <v>78</v>
      </c>
      <c r="CF29" s="79">
        <f t="shared" ref="CF29:CO29" si="3">CE29+1</f>
        <v>79</v>
      </c>
      <c r="CG29" s="79">
        <f t="shared" si="3"/>
        <v>80</v>
      </c>
      <c r="CH29" s="79">
        <f t="shared" si="3"/>
        <v>81</v>
      </c>
      <c r="CI29" s="79">
        <f t="shared" si="3"/>
        <v>82</v>
      </c>
      <c r="CJ29" s="79">
        <f t="shared" si="3"/>
        <v>83</v>
      </c>
      <c r="CK29" s="79">
        <f t="shared" si="3"/>
        <v>84</v>
      </c>
      <c r="CL29" s="79">
        <f t="shared" si="3"/>
        <v>85</v>
      </c>
      <c r="CM29" s="79">
        <f t="shared" si="3"/>
        <v>86</v>
      </c>
      <c r="CN29" s="79">
        <f t="shared" si="3"/>
        <v>87</v>
      </c>
      <c r="CO29" s="79">
        <f t="shared" si="3"/>
        <v>88</v>
      </c>
    </row>
    <row r="30" spans="1:93" s="18" customFormat="1" x14ac:dyDescent="0.25">
      <c r="A30" s="36" t="s">
        <v>70</v>
      </c>
      <c r="B30" s="37" t="s">
        <v>157</v>
      </c>
      <c r="C30" s="35" t="s">
        <v>152</v>
      </c>
      <c r="D30" s="35" t="s">
        <v>152</v>
      </c>
      <c r="E30" s="35" t="s">
        <v>152</v>
      </c>
      <c r="F30" s="35" t="s">
        <v>152</v>
      </c>
      <c r="G30" s="35" t="s">
        <v>152</v>
      </c>
      <c r="H30" s="38">
        <f>H31+H55+H102</f>
        <v>77.937636531692249</v>
      </c>
      <c r="I30" s="38">
        <f>I31+I55+I102</f>
        <v>548.98311859072601</v>
      </c>
      <c r="J30" s="38" t="s">
        <v>245</v>
      </c>
      <c r="K30" s="38">
        <f>K31+K55+K102</f>
        <v>91.785627456392248</v>
      </c>
      <c r="L30" s="38">
        <f>L31+L55+L102</f>
        <v>619.78640592820011</v>
      </c>
      <c r="M30" s="38" t="s">
        <v>152</v>
      </c>
      <c r="N30" s="38" t="s">
        <v>152</v>
      </c>
      <c r="O30" s="38">
        <f>O31+O55+O102</f>
        <v>0</v>
      </c>
      <c r="P30" s="38">
        <f t="shared" ref="P30:S30" si="4">P31+P55+P102</f>
        <v>831.63852393299999</v>
      </c>
      <c r="Q30" s="38">
        <f t="shared" si="4"/>
        <v>935.77781225947001</v>
      </c>
      <c r="R30" s="38">
        <f t="shared" si="4"/>
        <v>1840.1318749785264</v>
      </c>
      <c r="S30" s="38">
        <f t="shared" si="4"/>
        <v>2005.9981961675846</v>
      </c>
      <c r="T30" s="38">
        <f t="shared" ref="R30:Y30" si="5">T31+T55+T102</f>
        <v>1066.9920879437352</v>
      </c>
      <c r="U30" s="38">
        <f t="shared" si="5"/>
        <v>1139.0397812671645</v>
      </c>
      <c r="V30" s="38">
        <f t="shared" si="5"/>
        <v>0</v>
      </c>
      <c r="W30" s="38">
        <f t="shared" si="5"/>
        <v>1046.0190048233128</v>
      </c>
      <c r="X30" s="38">
        <f t="shared" si="5"/>
        <v>1126.7116256147328</v>
      </c>
      <c r="Y30" s="38">
        <f t="shared" si="5"/>
        <v>720.94546075241635</v>
      </c>
      <c r="Z30" s="38">
        <f t="shared" ref="Z30:Z61" si="6">AB30+AV30</f>
        <v>890.90570498441639</v>
      </c>
      <c r="AA30" s="38">
        <f>AA31+AA55+AA102</f>
        <v>543.41986062556396</v>
      </c>
      <c r="AB30" s="38">
        <f>AB31+AB55+AB102</f>
        <v>518.53570405756398</v>
      </c>
      <c r="AC30" s="38">
        <f>AC31+AC55+AC102</f>
        <v>361.75484679098804</v>
      </c>
      <c r="AD30" s="38">
        <f>AC30</f>
        <v>361.75484679098804</v>
      </c>
      <c r="AE30" s="38">
        <f>AE31+AE55+AE102</f>
        <v>181.14170434959243</v>
      </c>
      <c r="AF30" s="38">
        <f>AE30</f>
        <v>181.14170434959243</v>
      </c>
      <c r="AG30" s="38">
        <f t="shared" ref="AG30:BL30" si="7">AG31+AG55+AG102</f>
        <v>325.07354407089645</v>
      </c>
      <c r="AH30" s="38">
        <f t="shared" si="7"/>
        <v>0</v>
      </c>
      <c r="AI30" s="38">
        <f t="shared" si="7"/>
        <v>0</v>
      </c>
      <c r="AJ30" s="38">
        <f t="shared" si="7"/>
        <v>124.06227060987462</v>
      </c>
      <c r="AK30" s="38">
        <f t="shared" si="7"/>
        <v>201.01127346102186</v>
      </c>
      <c r="AL30" s="38">
        <f t="shared" si="7"/>
        <v>235.80587503031646</v>
      </c>
      <c r="AM30" s="38">
        <f t="shared" si="7"/>
        <v>0</v>
      </c>
      <c r="AN30" s="38">
        <f t="shared" si="7"/>
        <v>0</v>
      </c>
      <c r="AO30" s="38">
        <f t="shared" si="7"/>
        <v>124.06227060987462</v>
      </c>
      <c r="AP30" s="38">
        <f t="shared" si="7"/>
        <v>111.74360442044184</v>
      </c>
      <c r="AQ30" s="38">
        <f t="shared" si="7"/>
        <v>177.52560012685248</v>
      </c>
      <c r="AR30" s="38">
        <f t="shared" si="7"/>
        <v>0</v>
      </c>
      <c r="AS30" s="38">
        <f t="shared" si="7"/>
        <v>0</v>
      </c>
      <c r="AT30" s="38">
        <f t="shared" si="7"/>
        <v>177.52560012685248</v>
      </c>
      <c r="AU30" s="38">
        <f t="shared" si="7"/>
        <v>0</v>
      </c>
      <c r="AV30" s="38">
        <f t="shared" si="7"/>
        <v>372.37000092685241</v>
      </c>
      <c r="AW30" s="38">
        <f t="shared" si="7"/>
        <v>0</v>
      </c>
      <c r="AX30" s="38">
        <f t="shared" si="7"/>
        <v>0</v>
      </c>
      <c r="AY30" s="38">
        <f t="shared" si="7"/>
        <v>177.52560012685248</v>
      </c>
      <c r="AZ30" s="38">
        <f t="shared" si="7"/>
        <v>194.84440079999999</v>
      </c>
      <c r="BA30" s="38">
        <f t="shared" si="7"/>
        <v>181.66485726657589</v>
      </c>
      <c r="BB30" s="38">
        <f t="shared" si="7"/>
        <v>0</v>
      </c>
      <c r="BC30" s="38">
        <f t="shared" si="7"/>
        <v>0</v>
      </c>
      <c r="BD30" s="38">
        <f t="shared" si="7"/>
        <v>156.78085726657588</v>
      </c>
      <c r="BE30" s="38">
        <f t="shared" si="7"/>
        <v>24.884</v>
      </c>
      <c r="BF30" s="38">
        <f t="shared" si="7"/>
        <v>156.78085726657588</v>
      </c>
      <c r="BG30" s="38">
        <f t="shared" si="7"/>
        <v>0</v>
      </c>
      <c r="BH30" s="38">
        <f t="shared" si="7"/>
        <v>0</v>
      </c>
      <c r="BI30" s="38">
        <f t="shared" si="7"/>
        <v>156.78085726657588</v>
      </c>
      <c r="BJ30" s="38">
        <f t="shared" si="7"/>
        <v>0</v>
      </c>
      <c r="BK30" s="38">
        <f t="shared" si="7"/>
        <v>180.61314244139567</v>
      </c>
      <c r="BL30" s="38">
        <f t="shared" si="7"/>
        <v>0</v>
      </c>
      <c r="BM30" s="38">
        <f t="shared" ref="BM30:CH30" si="8">BM31+BM55+BM102</f>
        <v>0</v>
      </c>
      <c r="BN30" s="38">
        <f t="shared" si="8"/>
        <v>110.69539799339566</v>
      </c>
      <c r="BO30" s="38">
        <f t="shared" si="8"/>
        <v>69.917744447999993</v>
      </c>
      <c r="BP30" s="38">
        <f t="shared" si="8"/>
        <v>180.61314244139567</v>
      </c>
      <c r="BQ30" s="38">
        <f t="shared" si="8"/>
        <v>0</v>
      </c>
      <c r="BR30" s="38">
        <f t="shared" si="8"/>
        <v>0</v>
      </c>
      <c r="BS30" s="38">
        <f t="shared" si="8"/>
        <v>110.69539799339566</v>
      </c>
      <c r="BT30" s="38">
        <f t="shared" si="8"/>
        <v>69.917744447999993</v>
      </c>
      <c r="BU30" s="38">
        <f t="shared" si="8"/>
        <v>181.14170434959243</v>
      </c>
      <c r="BV30" s="38">
        <f t="shared" si="8"/>
        <v>0</v>
      </c>
      <c r="BW30" s="38">
        <f t="shared" si="8"/>
        <v>0</v>
      </c>
      <c r="BX30" s="38">
        <f t="shared" si="8"/>
        <v>126.33432466959245</v>
      </c>
      <c r="BY30" s="38">
        <f t="shared" si="8"/>
        <v>54.807379679999997</v>
      </c>
      <c r="BZ30" s="38">
        <f t="shared" si="8"/>
        <v>181.14170434959243</v>
      </c>
      <c r="CA30" s="38">
        <f t="shared" si="8"/>
        <v>0</v>
      </c>
      <c r="CB30" s="38">
        <f t="shared" si="8"/>
        <v>0</v>
      </c>
      <c r="CC30" s="38">
        <f t="shared" si="8"/>
        <v>126.33432466959245</v>
      </c>
      <c r="CD30" s="38">
        <f t="shared" si="8"/>
        <v>54.807379679999997</v>
      </c>
      <c r="CE30" s="38">
        <f t="shared" si="8"/>
        <v>1046.0188482553131</v>
      </c>
      <c r="CF30" s="38">
        <f t="shared" si="8"/>
        <v>0</v>
      </c>
      <c r="CG30" s="38">
        <f t="shared" si="8"/>
        <v>0</v>
      </c>
      <c r="CH30" s="38">
        <f t="shared" si="8"/>
        <v>695.39845066629096</v>
      </c>
      <c r="CI30" s="38">
        <f>CI31+CI55+CI102+0.001</f>
        <v>350.62139758902185</v>
      </c>
      <c r="CJ30" s="38">
        <f>BU30+BK30+AV30+AL30+BF30</f>
        <v>1126.7115800147328</v>
      </c>
      <c r="CK30" s="38">
        <f>BV30+BL30+AW30+AM30+BG30</f>
        <v>0</v>
      </c>
      <c r="CL30" s="38">
        <f>BW30+BM30+AX30+AN30+BH30</f>
        <v>0</v>
      </c>
      <c r="CM30" s="38">
        <f>BX30+BN30+AY30+AO30+BI30</f>
        <v>695.39845066629118</v>
      </c>
      <c r="CN30" s="38">
        <f>BY30+BO30+AZ30+AP30+BJ30</f>
        <v>431.31312934844181</v>
      </c>
      <c r="CO30" s="35" t="s">
        <v>152</v>
      </c>
    </row>
    <row r="31" spans="1:93" s="18" customFormat="1" ht="31.5" x14ac:dyDescent="0.25">
      <c r="A31" s="36" t="s">
        <v>71</v>
      </c>
      <c r="B31" s="37" t="s">
        <v>72</v>
      </c>
      <c r="C31" s="35" t="s">
        <v>160</v>
      </c>
      <c r="D31" s="35" t="s">
        <v>152</v>
      </c>
      <c r="E31" s="35" t="s">
        <v>152</v>
      </c>
      <c r="F31" s="35" t="s">
        <v>152</v>
      </c>
      <c r="G31" s="35" t="s">
        <v>152</v>
      </c>
      <c r="H31" s="38">
        <v>0</v>
      </c>
      <c r="I31" s="38">
        <v>0</v>
      </c>
      <c r="J31" s="35" t="s">
        <v>152</v>
      </c>
      <c r="K31" s="38">
        <f>K54</f>
        <v>0.76123793951999985</v>
      </c>
      <c r="L31" s="38">
        <f>L54+L37</f>
        <v>5.0606922872200002</v>
      </c>
      <c r="M31" s="35" t="s">
        <v>152</v>
      </c>
      <c r="N31" s="38">
        <f t="shared" ref="N31:Y31" si="9">SUM(N32,N38,N41,N50)</f>
        <v>205.85174062000002</v>
      </c>
      <c r="O31" s="38">
        <f t="shared" si="9"/>
        <v>0</v>
      </c>
      <c r="P31" s="38">
        <f t="shared" ref="P31:S31" si="10">SUM(P32,P38,P41,P50)</f>
        <v>194.03568286200002</v>
      </c>
      <c r="Q31" s="38">
        <f t="shared" si="10"/>
        <v>202.57325290792801</v>
      </c>
      <c r="R31" s="38">
        <f t="shared" si="10"/>
        <v>438.87219970441919</v>
      </c>
      <c r="S31" s="38">
        <f t="shared" si="10"/>
        <v>451.22994447528015</v>
      </c>
      <c r="T31" s="38">
        <f t="shared" si="9"/>
        <v>399.86595920000002</v>
      </c>
      <c r="U31" s="38">
        <f t="shared" si="9"/>
        <v>404.92749193965153</v>
      </c>
      <c r="V31" s="38">
        <f t="shared" si="9"/>
        <v>0</v>
      </c>
      <c r="W31" s="38">
        <f t="shared" si="9"/>
        <v>384.38635920000002</v>
      </c>
      <c r="X31" s="38">
        <f t="shared" si="9"/>
        <v>393.49139421999996</v>
      </c>
      <c r="Y31" s="38">
        <f t="shared" si="9"/>
        <v>115.81439999999999</v>
      </c>
      <c r="Z31" s="38">
        <f t="shared" si="6"/>
        <v>310.65880079999999</v>
      </c>
      <c r="AA31" s="38">
        <f>SUM(AA32,AA38,AA41,AA50)</f>
        <v>0</v>
      </c>
      <c r="AB31" s="38">
        <f>SUM(AB32,AB38,AB41,AB50)</f>
        <v>0</v>
      </c>
      <c r="AC31" s="38">
        <f>SUM(AC32,AC38,AC41,AC50)</f>
        <v>0</v>
      </c>
      <c r="AD31" s="38">
        <f t="shared" ref="AD31:AD92" si="11">AC31</f>
        <v>0</v>
      </c>
      <c r="AE31" s="38">
        <f>SUM(AE32,AE38,AE41,AE50)</f>
        <v>0</v>
      </c>
      <c r="AF31" s="38">
        <f t="shared" ref="AF31:AF92" si="12">AE31</f>
        <v>0</v>
      </c>
      <c r="AG31" s="38">
        <f>SUM(AG32,AG38,AG41,AG50)</f>
        <v>268.57195919999998</v>
      </c>
      <c r="AH31" s="38">
        <f>SUM(AH32,AH38,AH41,AH50)</f>
        <v>0</v>
      </c>
      <c r="AI31" s="38">
        <f>SUM(AI32,AI38,AI41,AI50)</f>
        <v>0</v>
      </c>
      <c r="AJ31" s="38">
        <f>SUM(AJ32,AJ38,AJ41,AJ50)</f>
        <v>72.36</v>
      </c>
      <c r="AK31" s="38">
        <f>SUM(AK32,AK38,AK41,AK50)</f>
        <v>196.2119592</v>
      </c>
      <c r="AL31" s="38">
        <f t="shared" ref="AL31:AL92" si="13">SUM(AM31:AP31)</f>
        <v>86.966826687219992</v>
      </c>
      <c r="AM31" s="38">
        <f t="shared" ref="AM31:BR31" si="14">SUM(AM32,AM38,AM41,AM50)</f>
        <v>0</v>
      </c>
      <c r="AN31" s="38">
        <f t="shared" si="14"/>
        <v>0</v>
      </c>
      <c r="AO31" s="38">
        <f t="shared" si="14"/>
        <v>72.36</v>
      </c>
      <c r="AP31" s="38">
        <f t="shared" si="14"/>
        <v>14.60682668722</v>
      </c>
      <c r="AQ31" s="38">
        <f t="shared" si="14"/>
        <v>115.81440000000001</v>
      </c>
      <c r="AR31" s="38">
        <f t="shared" si="14"/>
        <v>0</v>
      </c>
      <c r="AS31" s="38">
        <f t="shared" si="14"/>
        <v>0</v>
      </c>
      <c r="AT31" s="38">
        <f t="shared" si="14"/>
        <v>115.81440000000001</v>
      </c>
      <c r="AU31" s="38">
        <f t="shared" si="14"/>
        <v>0</v>
      </c>
      <c r="AV31" s="38">
        <f t="shared" si="14"/>
        <v>310.65880079999999</v>
      </c>
      <c r="AW31" s="38">
        <f t="shared" si="14"/>
        <v>0</v>
      </c>
      <c r="AX31" s="38">
        <f t="shared" si="14"/>
        <v>0</v>
      </c>
      <c r="AY31" s="38">
        <f t="shared" si="14"/>
        <v>115.81440000000001</v>
      </c>
      <c r="AZ31" s="38">
        <f t="shared" si="14"/>
        <v>194.84440079999999</v>
      </c>
      <c r="BA31" s="38">
        <f t="shared" si="14"/>
        <v>0</v>
      </c>
      <c r="BB31" s="38">
        <f t="shared" si="14"/>
        <v>0</v>
      </c>
      <c r="BC31" s="38">
        <f t="shared" si="14"/>
        <v>0</v>
      </c>
      <c r="BD31" s="38">
        <f t="shared" si="14"/>
        <v>0</v>
      </c>
      <c r="BE31" s="38">
        <f t="shared" si="14"/>
        <v>0</v>
      </c>
      <c r="BF31" s="38">
        <f t="shared" si="14"/>
        <v>0</v>
      </c>
      <c r="BG31" s="38">
        <f t="shared" si="14"/>
        <v>0</v>
      </c>
      <c r="BH31" s="38">
        <f t="shared" si="14"/>
        <v>0</v>
      </c>
      <c r="BI31" s="38">
        <f t="shared" si="14"/>
        <v>0</v>
      </c>
      <c r="BJ31" s="38">
        <f t="shared" si="14"/>
        <v>0</v>
      </c>
      <c r="BK31" s="38">
        <f t="shared" si="14"/>
        <v>0</v>
      </c>
      <c r="BL31" s="38">
        <f t="shared" si="14"/>
        <v>0</v>
      </c>
      <c r="BM31" s="38">
        <f t="shared" si="14"/>
        <v>0</v>
      </c>
      <c r="BN31" s="38">
        <f t="shared" si="14"/>
        <v>0</v>
      </c>
      <c r="BO31" s="38">
        <f t="shared" si="14"/>
        <v>0</v>
      </c>
      <c r="BP31" s="38">
        <f t="shared" si="14"/>
        <v>0</v>
      </c>
      <c r="BQ31" s="38">
        <f t="shared" si="14"/>
        <v>0</v>
      </c>
      <c r="BR31" s="38">
        <f t="shared" si="14"/>
        <v>0</v>
      </c>
      <c r="BS31" s="38">
        <f t="shared" ref="BS31:CN31" si="15">SUM(BS32,BS38,BS41,BS50)</f>
        <v>0</v>
      </c>
      <c r="BT31" s="38">
        <f t="shared" si="15"/>
        <v>0</v>
      </c>
      <c r="BU31" s="38">
        <f t="shared" si="15"/>
        <v>0</v>
      </c>
      <c r="BV31" s="38">
        <f t="shared" si="15"/>
        <v>0</v>
      </c>
      <c r="BW31" s="38">
        <f t="shared" si="15"/>
        <v>0</v>
      </c>
      <c r="BX31" s="38">
        <f t="shared" si="15"/>
        <v>0</v>
      </c>
      <c r="BY31" s="38">
        <f t="shared" si="15"/>
        <v>0</v>
      </c>
      <c r="BZ31" s="38">
        <f t="shared" si="15"/>
        <v>0</v>
      </c>
      <c r="CA31" s="38">
        <f t="shared" si="15"/>
        <v>0</v>
      </c>
      <c r="CB31" s="38">
        <f t="shared" si="15"/>
        <v>0</v>
      </c>
      <c r="CC31" s="38">
        <f t="shared" si="15"/>
        <v>0</v>
      </c>
      <c r="CD31" s="38">
        <f t="shared" si="15"/>
        <v>0</v>
      </c>
      <c r="CE31" s="38">
        <f t="shared" si="15"/>
        <v>384.38635920000002</v>
      </c>
      <c r="CF31" s="38">
        <f t="shared" si="15"/>
        <v>0</v>
      </c>
      <c r="CG31" s="38">
        <f t="shared" si="15"/>
        <v>0</v>
      </c>
      <c r="CH31" s="38">
        <f t="shared" si="15"/>
        <v>188.17439999999999</v>
      </c>
      <c r="CI31" s="38">
        <f t="shared" si="15"/>
        <v>196.2119592</v>
      </c>
      <c r="CJ31" s="38">
        <f t="shared" si="15"/>
        <v>397.62562748721996</v>
      </c>
      <c r="CK31" s="38">
        <f t="shared" si="15"/>
        <v>0</v>
      </c>
      <c r="CL31" s="38">
        <f t="shared" si="15"/>
        <v>0</v>
      </c>
      <c r="CM31" s="38">
        <f t="shared" si="15"/>
        <v>188.17439999999999</v>
      </c>
      <c r="CN31" s="38">
        <f t="shared" si="15"/>
        <v>209.45122748721997</v>
      </c>
      <c r="CO31" s="35" t="s">
        <v>152</v>
      </c>
    </row>
    <row r="32" spans="1:93" s="18" customFormat="1" ht="47.25" x14ac:dyDescent="0.25">
      <c r="A32" s="36" t="s">
        <v>73</v>
      </c>
      <c r="B32" s="37" t="s">
        <v>74</v>
      </c>
      <c r="C32" s="35" t="s">
        <v>160</v>
      </c>
      <c r="D32" s="35" t="s">
        <v>152</v>
      </c>
      <c r="E32" s="35" t="s">
        <v>152</v>
      </c>
      <c r="F32" s="35" t="s">
        <v>152</v>
      </c>
      <c r="G32" s="35" t="s">
        <v>152</v>
      </c>
      <c r="H32" s="38">
        <v>0</v>
      </c>
      <c r="I32" s="38">
        <v>0</v>
      </c>
      <c r="J32" s="35" t="s">
        <v>152</v>
      </c>
      <c r="K32" s="38">
        <f>K35</f>
        <v>0</v>
      </c>
      <c r="L32" s="38">
        <f>L35</f>
        <v>0</v>
      </c>
      <c r="M32" s="35" t="s">
        <v>152</v>
      </c>
      <c r="N32" s="38">
        <f>N33+N34+N35</f>
        <v>205.83837262</v>
      </c>
      <c r="O32" s="38">
        <f t="shared" ref="O32:BY32" si="16">O33+O34+O35</f>
        <v>0</v>
      </c>
      <c r="P32" s="38">
        <f t="shared" ref="P32:S32" si="17">P33+P34+P35</f>
        <v>0</v>
      </c>
      <c r="Q32" s="38">
        <f t="shared" si="17"/>
        <v>0</v>
      </c>
      <c r="R32" s="38">
        <f t="shared" si="17"/>
        <v>217.42189971116159</v>
      </c>
      <c r="S32" s="38">
        <f t="shared" si="17"/>
        <v>225.78675218706314</v>
      </c>
      <c r="T32" s="38">
        <f t="shared" si="16"/>
        <v>204.91195920000001</v>
      </c>
      <c r="U32" s="38">
        <f>U33+U34+U35</f>
        <v>205.83837261999997</v>
      </c>
      <c r="V32" s="38">
        <f t="shared" si="16"/>
        <v>0</v>
      </c>
      <c r="W32" s="38">
        <f t="shared" si="16"/>
        <v>196.2119592</v>
      </c>
      <c r="X32" s="38">
        <f t="shared" si="16"/>
        <v>205.31699422</v>
      </c>
      <c r="Y32" s="38">
        <f t="shared" si="16"/>
        <v>0</v>
      </c>
      <c r="Z32" s="38">
        <f t="shared" si="6"/>
        <v>194.84440079999999</v>
      </c>
      <c r="AA32" s="38">
        <f t="shared" si="16"/>
        <v>0</v>
      </c>
      <c r="AB32" s="38">
        <f t="shared" si="16"/>
        <v>0</v>
      </c>
      <c r="AC32" s="38">
        <f t="shared" si="16"/>
        <v>0</v>
      </c>
      <c r="AD32" s="38">
        <f t="shared" si="11"/>
        <v>0</v>
      </c>
      <c r="AE32" s="38">
        <f t="shared" si="16"/>
        <v>0</v>
      </c>
      <c r="AF32" s="38">
        <f t="shared" si="12"/>
        <v>0</v>
      </c>
      <c r="AG32" s="38">
        <f t="shared" si="16"/>
        <v>196.2119592</v>
      </c>
      <c r="AH32" s="38">
        <f t="shared" si="16"/>
        <v>0</v>
      </c>
      <c r="AI32" s="38">
        <f t="shared" si="16"/>
        <v>0</v>
      </c>
      <c r="AJ32" s="38">
        <f t="shared" si="16"/>
        <v>0</v>
      </c>
      <c r="AK32" s="38">
        <f t="shared" si="16"/>
        <v>196.2119592</v>
      </c>
      <c r="AL32" s="38">
        <f t="shared" si="13"/>
        <v>10.472547819999999</v>
      </c>
      <c r="AM32" s="38">
        <f t="shared" si="16"/>
        <v>0</v>
      </c>
      <c r="AN32" s="38">
        <f t="shared" si="16"/>
        <v>0</v>
      </c>
      <c r="AO32" s="38">
        <f t="shared" si="16"/>
        <v>0</v>
      </c>
      <c r="AP32" s="38">
        <f t="shared" si="16"/>
        <v>10.472547819999999</v>
      </c>
      <c r="AQ32" s="38">
        <f t="shared" si="16"/>
        <v>0</v>
      </c>
      <c r="AR32" s="38">
        <f t="shared" si="16"/>
        <v>0</v>
      </c>
      <c r="AS32" s="38">
        <f t="shared" si="16"/>
        <v>0</v>
      </c>
      <c r="AT32" s="38">
        <f t="shared" si="16"/>
        <v>0</v>
      </c>
      <c r="AU32" s="38">
        <f t="shared" si="16"/>
        <v>0</v>
      </c>
      <c r="AV32" s="38">
        <f t="shared" si="16"/>
        <v>194.84440079999999</v>
      </c>
      <c r="AW32" s="38">
        <f t="shared" si="16"/>
        <v>0</v>
      </c>
      <c r="AX32" s="38">
        <f t="shared" si="16"/>
        <v>0</v>
      </c>
      <c r="AY32" s="38">
        <f t="shared" si="16"/>
        <v>0</v>
      </c>
      <c r="AZ32" s="38">
        <f t="shared" si="16"/>
        <v>194.84440079999999</v>
      </c>
      <c r="BA32" s="38">
        <f t="shared" si="16"/>
        <v>0</v>
      </c>
      <c r="BB32" s="38">
        <f t="shared" si="16"/>
        <v>0</v>
      </c>
      <c r="BC32" s="38">
        <f t="shared" si="16"/>
        <v>0</v>
      </c>
      <c r="BD32" s="38">
        <f t="shared" si="16"/>
        <v>0</v>
      </c>
      <c r="BE32" s="38">
        <f t="shared" si="16"/>
        <v>0</v>
      </c>
      <c r="BF32" s="38">
        <f t="shared" si="16"/>
        <v>0</v>
      </c>
      <c r="BG32" s="38">
        <f t="shared" si="16"/>
        <v>0</v>
      </c>
      <c r="BH32" s="38">
        <f t="shared" si="16"/>
        <v>0</v>
      </c>
      <c r="BI32" s="38">
        <f t="shared" si="16"/>
        <v>0</v>
      </c>
      <c r="BJ32" s="38">
        <f t="shared" si="16"/>
        <v>0</v>
      </c>
      <c r="BK32" s="38">
        <f t="shared" si="16"/>
        <v>0</v>
      </c>
      <c r="BL32" s="38">
        <f t="shared" si="16"/>
        <v>0</v>
      </c>
      <c r="BM32" s="38">
        <f t="shared" si="16"/>
        <v>0</v>
      </c>
      <c r="BN32" s="38">
        <f t="shared" si="16"/>
        <v>0</v>
      </c>
      <c r="BO32" s="38">
        <f t="shared" si="16"/>
        <v>0</v>
      </c>
      <c r="BP32" s="38">
        <f t="shared" ref="BP32" si="18">BP33+BP34+BP35</f>
        <v>0</v>
      </c>
      <c r="BQ32" s="38">
        <f t="shared" ref="BQ32" si="19">BQ33+BQ34+BQ35</f>
        <v>0</v>
      </c>
      <c r="BR32" s="38">
        <f t="shared" ref="BR32" si="20">BR33+BR34+BR35</f>
        <v>0</v>
      </c>
      <c r="BS32" s="38">
        <f t="shared" ref="BS32" si="21">BS33+BS34+BS35</f>
        <v>0</v>
      </c>
      <c r="BT32" s="38">
        <f t="shared" ref="BT32" si="22">BT33+BT34+BT35</f>
        <v>0</v>
      </c>
      <c r="BU32" s="38">
        <f t="shared" si="16"/>
        <v>0</v>
      </c>
      <c r="BV32" s="38">
        <f t="shared" si="16"/>
        <v>0</v>
      </c>
      <c r="BW32" s="38">
        <f t="shared" si="16"/>
        <v>0</v>
      </c>
      <c r="BX32" s="38">
        <f t="shared" si="16"/>
        <v>0</v>
      </c>
      <c r="BY32" s="38">
        <f t="shared" si="16"/>
        <v>0</v>
      </c>
      <c r="BZ32" s="38">
        <f t="shared" ref="BZ32" si="23">BZ33+BZ34+BZ35</f>
        <v>0</v>
      </c>
      <c r="CA32" s="38">
        <f t="shared" ref="CA32" si="24">CA33+CA34+CA35</f>
        <v>0</v>
      </c>
      <c r="CB32" s="38">
        <f t="shared" ref="CB32" si="25">CB33+CB34+CB35</f>
        <v>0</v>
      </c>
      <c r="CC32" s="38">
        <f t="shared" ref="CC32" si="26">CC33+CC34+CC35</f>
        <v>0</v>
      </c>
      <c r="CD32" s="38">
        <f t="shared" ref="CD32" si="27">CD33+CD34+CD35</f>
        <v>0</v>
      </c>
      <c r="CE32" s="38">
        <f t="shared" ref="CE32:CN32" si="28">CE33+CE34+CE35</f>
        <v>196.2119592</v>
      </c>
      <c r="CF32" s="38">
        <f t="shared" si="28"/>
        <v>0</v>
      </c>
      <c r="CG32" s="38">
        <f t="shared" si="28"/>
        <v>0</v>
      </c>
      <c r="CH32" s="38">
        <f t="shared" si="28"/>
        <v>0</v>
      </c>
      <c r="CI32" s="38">
        <f t="shared" si="28"/>
        <v>196.2119592</v>
      </c>
      <c r="CJ32" s="38">
        <f t="shared" si="28"/>
        <v>205.31694861999998</v>
      </c>
      <c r="CK32" s="38">
        <f t="shared" si="28"/>
        <v>0</v>
      </c>
      <c r="CL32" s="38">
        <f t="shared" si="28"/>
        <v>0</v>
      </c>
      <c r="CM32" s="38">
        <f t="shared" si="28"/>
        <v>0</v>
      </c>
      <c r="CN32" s="38">
        <f t="shared" si="28"/>
        <v>205.31694861999998</v>
      </c>
      <c r="CO32" s="35" t="s">
        <v>152</v>
      </c>
    </row>
    <row r="33" spans="1:93" s="18" customFormat="1" ht="63" x14ac:dyDescent="0.25">
      <c r="A33" s="36" t="s">
        <v>75</v>
      </c>
      <c r="B33" s="37" t="s">
        <v>76</v>
      </c>
      <c r="C33" s="35" t="s">
        <v>160</v>
      </c>
      <c r="D33" s="35" t="s">
        <v>152</v>
      </c>
      <c r="E33" s="35" t="s">
        <v>152</v>
      </c>
      <c r="F33" s="35" t="s">
        <v>152</v>
      </c>
      <c r="G33" s="35" t="s">
        <v>152</v>
      </c>
      <c r="H33" s="38">
        <v>0</v>
      </c>
      <c r="I33" s="38">
        <v>0</v>
      </c>
      <c r="J33" s="35" t="s">
        <v>152</v>
      </c>
      <c r="K33" s="38">
        <v>0</v>
      </c>
      <c r="L33" s="38">
        <v>0</v>
      </c>
      <c r="M33" s="35" t="s">
        <v>152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f t="shared" si="6"/>
        <v>0</v>
      </c>
      <c r="AA33" s="38">
        <v>0</v>
      </c>
      <c r="AB33" s="38">
        <v>0</v>
      </c>
      <c r="AC33" s="38">
        <v>0</v>
      </c>
      <c r="AD33" s="38">
        <f t="shared" si="11"/>
        <v>0</v>
      </c>
      <c r="AE33" s="38">
        <v>0</v>
      </c>
      <c r="AF33" s="38">
        <f t="shared" si="12"/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f t="shared" si="13"/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8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38">
        <v>0</v>
      </c>
      <c r="CO33" s="35" t="s">
        <v>152</v>
      </c>
    </row>
    <row r="34" spans="1:93" s="18" customFormat="1" ht="63.75" customHeight="1" x14ac:dyDescent="0.25">
      <c r="A34" s="36" t="s">
        <v>77</v>
      </c>
      <c r="B34" s="37" t="s">
        <v>78</v>
      </c>
      <c r="C34" s="35" t="s">
        <v>160</v>
      </c>
      <c r="D34" s="35" t="s">
        <v>152</v>
      </c>
      <c r="E34" s="35" t="s">
        <v>152</v>
      </c>
      <c r="F34" s="35" t="s">
        <v>152</v>
      </c>
      <c r="G34" s="35" t="s">
        <v>152</v>
      </c>
      <c r="H34" s="38">
        <v>0</v>
      </c>
      <c r="I34" s="38">
        <v>0</v>
      </c>
      <c r="J34" s="35" t="s">
        <v>152</v>
      </c>
      <c r="K34" s="38">
        <v>0</v>
      </c>
      <c r="L34" s="38">
        <v>0</v>
      </c>
      <c r="M34" s="35" t="s">
        <v>152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f t="shared" si="6"/>
        <v>0</v>
      </c>
      <c r="AA34" s="38">
        <v>0</v>
      </c>
      <c r="AB34" s="38">
        <v>0</v>
      </c>
      <c r="AC34" s="38">
        <v>0</v>
      </c>
      <c r="AD34" s="38">
        <f t="shared" si="11"/>
        <v>0</v>
      </c>
      <c r="AE34" s="38">
        <v>0</v>
      </c>
      <c r="AF34" s="38">
        <f t="shared" si="12"/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f t="shared" si="13"/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8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5" t="s">
        <v>152</v>
      </c>
    </row>
    <row r="35" spans="1:93" s="18" customFormat="1" ht="63" x14ac:dyDescent="0.25">
      <c r="A35" s="36" t="s">
        <v>79</v>
      </c>
      <c r="B35" s="37" t="s">
        <v>80</v>
      </c>
      <c r="C35" s="35" t="s">
        <v>160</v>
      </c>
      <c r="D35" s="35" t="s">
        <v>152</v>
      </c>
      <c r="E35" s="35" t="s">
        <v>152</v>
      </c>
      <c r="F35" s="35" t="s">
        <v>152</v>
      </c>
      <c r="G35" s="35" t="s">
        <v>152</v>
      </c>
      <c r="H35" s="38">
        <v>0</v>
      </c>
      <c r="I35" s="38">
        <v>0</v>
      </c>
      <c r="J35" s="35" t="s">
        <v>152</v>
      </c>
      <c r="K35" s="38">
        <f>H35</f>
        <v>0</v>
      </c>
      <c r="L35" s="38">
        <f>I35</f>
        <v>0</v>
      </c>
      <c r="M35" s="35" t="s">
        <v>152</v>
      </c>
      <c r="N35" s="38">
        <f>N36+N37</f>
        <v>205.83837262</v>
      </c>
      <c r="O35" s="38">
        <f t="shared" ref="O35:Y35" si="29">SUM(O36,O37)</f>
        <v>0</v>
      </c>
      <c r="P35" s="38">
        <f t="shared" si="29"/>
        <v>0</v>
      </c>
      <c r="Q35" s="38">
        <f t="shared" si="29"/>
        <v>0</v>
      </c>
      <c r="R35" s="38">
        <f t="shared" si="29"/>
        <v>217.42189971116159</v>
      </c>
      <c r="S35" s="38">
        <f t="shared" si="29"/>
        <v>225.78675218706314</v>
      </c>
      <c r="T35" s="38">
        <f t="shared" si="29"/>
        <v>204.91195920000001</v>
      </c>
      <c r="U35" s="38">
        <f t="shared" si="29"/>
        <v>205.83837261999997</v>
      </c>
      <c r="V35" s="38">
        <f t="shared" si="29"/>
        <v>0</v>
      </c>
      <c r="W35" s="38">
        <f t="shared" si="29"/>
        <v>196.2119592</v>
      </c>
      <c r="X35" s="38">
        <f t="shared" si="29"/>
        <v>205.31699422</v>
      </c>
      <c r="Y35" s="38">
        <f t="shared" si="29"/>
        <v>0</v>
      </c>
      <c r="Z35" s="38">
        <f t="shared" si="6"/>
        <v>194.84440079999999</v>
      </c>
      <c r="AA35" s="38">
        <f>SUM(AA36,AA37)</f>
        <v>0</v>
      </c>
      <c r="AB35" s="38">
        <f>SUM(AB36,AB37)</f>
        <v>0</v>
      </c>
      <c r="AC35" s="38">
        <f>SUM(AC36,AC37)</f>
        <v>0</v>
      </c>
      <c r="AD35" s="38">
        <f t="shared" si="11"/>
        <v>0</v>
      </c>
      <c r="AE35" s="38">
        <f>SUM(AE36,AE37)</f>
        <v>0</v>
      </c>
      <c r="AF35" s="38">
        <f t="shared" si="12"/>
        <v>0</v>
      </c>
      <c r="AG35" s="38">
        <f>SUM(AG36,AG37)</f>
        <v>196.2119592</v>
      </c>
      <c r="AH35" s="38">
        <f>SUM(AH36,AH37)</f>
        <v>0</v>
      </c>
      <c r="AI35" s="38">
        <f>SUM(AI36,AI37)</f>
        <v>0</v>
      </c>
      <c r="AJ35" s="38">
        <f>SUM(AJ36,AJ37)</f>
        <v>0</v>
      </c>
      <c r="AK35" s="38">
        <f>SUM(AK36,AK37)</f>
        <v>196.2119592</v>
      </c>
      <c r="AL35" s="38">
        <f t="shared" si="13"/>
        <v>10.472547819999999</v>
      </c>
      <c r="AM35" s="38">
        <f t="shared" ref="AM35:BR35" si="30">SUM(AM36,AM37)</f>
        <v>0</v>
      </c>
      <c r="AN35" s="38">
        <f t="shared" si="30"/>
        <v>0</v>
      </c>
      <c r="AO35" s="38">
        <f t="shared" si="30"/>
        <v>0</v>
      </c>
      <c r="AP35" s="38">
        <f t="shared" si="30"/>
        <v>10.472547819999999</v>
      </c>
      <c r="AQ35" s="38">
        <f t="shared" si="30"/>
        <v>0</v>
      </c>
      <c r="AR35" s="38">
        <f t="shared" si="30"/>
        <v>0</v>
      </c>
      <c r="AS35" s="38">
        <f t="shared" si="30"/>
        <v>0</v>
      </c>
      <c r="AT35" s="38">
        <f t="shared" si="30"/>
        <v>0</v>
      </c>
      <c r="AU35" s="38">
        <f t="shared" si="30"/>
        <v>0</v>
      </c>
      <c r="AV35" s="38">
        <f t="shared" si="30"/>
        <v>194.84440079999999</v>
      </c>
      <c r="AW35" s="38">
        <f t="shared" si="30"/>
        <v>0</v>
      </c>
      <c r="AX35" s="38">
        <f t="shared" si="30"/>
        <v>0</v>
      </c>
      <c r="AY35" s="38">
        <f t="shared" si="30"/>
        <v>0</v>
      </c>
      <c r="AZ35" s="38">
        <f t="shared" si="30"/>
        <v>194.84440079999999</v>
      </c>
      <c r="BA35" s="38">
        <f t="shared" si="30"/>
        <v>0</v>
      </c>
      <c r="BB35" s="38">
        <f t="shared" si="30"/>
        <v>0</v>
      </c>
      <c r="BC35" s="38">
        <f t="shared" si="30"/>
        <v>0</v>
      </c>
      <c r="BD35" s="38">
        <f t="shared" si="30"/>
        <v>0</v>
      </c>
      <c r="BE35" s="38">
        <f t="shared" si="30"/>
        <v>0</v>
      </c>
      <c r="BF35" s="38">
        <f t="shared" si="30"/>
        <v>0</v>
      </c>
      <c r="BG35" s="38">
        <f t="shared" si="30"/>
        <v>0</v>
      </c>
      <c r="BH35" s="38">
        <f t="shared" si="30"/>
        <v>0</v>
      </c>
      <c r="BI35" s="38">
        <f t="shared" si="30"/>
        <v>0</v>
      </c>
      <c r="BJ35" s="38">
        <f t="shared" si="30"/>
        <v>0</v>
      </c>
      <c r="BK35" s="38">
        <f t="shared" si="30"/>
        <v>0</v>
      </c>
      <c r="BL35" s="38">
        <f t="shared" si="30"/>
        <v>0</v>
      </c>
      <c r="BM35" s="38">
        <f t="shared" si="30"/>
        <v>0</v>
      </c>
      <c r="BN35" s="38">
        <f t="shared" si="30"/>
        <v>0</v>
      </c>
      <c r="BO35" s="38">
        <f t="shared" si="30"/>
        <v>0</v>
      </c>
      <c r="BP35" s="38">
        <f t="shared" si="30"/>
        <v>0</v>
      </c>
      <c r="BQ35" s="38">
        <f t="shared" si="30"/>
        <v>0</v>
      </c>
      <c r="BR35" s="38">
        <f t="shared" si="30"/>
        <v>0</v>
      </c>
      <c r="BS35" s="38">
        <f t="shared" ref="BS35:CN35" si="31">SUM(BS36,BS37)</f>
        <v>0</v>
      </c>
      <c r="BT35" s="38">
        <f t="shared" si="31"/>
        <v>0</v>
      </c>
      <c r="BU35" s="38">
        <f t="shared" si="31"/>
        <v>0</v>
      </c>
      <c r="BV35" s="38">
        <f t="shared" si="31"/>
        <v>0</v>
      </c>
      <c r="BW35" s="38">
        <f t="shared" si="31"/>
        <v>0</v>
      </c>
      <c r="BX35" s="38">
        <f t="shared" si="31"/>
        <v>0</v>
      </c>
      <c r="BY35" s="38">
        <f t="shared" si="31"/>
        <v>0</v>
      </c>
      <c r="BZ35" s="38">
        <f t="shared" si="31"/>
        <v>0</v>
      </c>
      <c r="CA35" s="38">
        <f t="shared" si="31"/>
        <v>0</v>
      </c>
      <c r="CB35" s="38">
        <f t="shared" si="31"/>
        <v>0</v>
      </c>
      <c r="CC35" s="38">
        <f t="shared" si="31"/>
        <v>0</v>
      </c>
      <c r="CD35" s="38">
        <f t="shared" si="31"/>
        <v>0</v>
      </c>
      <c r="CE35" s="38">
        <f t="shared" si="31"/>
        <v>196.2119592</v>
      </c>
      <c r="CF35" s="38">
        <f t="shared" si="31"/>
        <v>0</v>
      </c>
      <c r="CG35" s="38">
        <f t="shared" si="31"/>
        <v>0</v>
      </c>
      <c r="CH35" s="38">
        <f t="shared" si="31"/>
        <v>0</v>
      </c>
      <c r="CI35" s="38">
        <f t="shared" si="31"/>
        <v>196.2119592</v>
      </c>
      <c r="CJ35" s="38">
        <f t="shared" si="31"/>
        <v>205.31694861999998</v>
      </c>
      <c r="CK35" s="38">
        <f t="shared" si="31"/>
        <v>0</v>
      </c>
      <c r="CL35" s="38">
        <f t="shared" si="31"/>
        <v>0</v>
      </c>
      <c r="CM35" s="38">
        <f t="shared" si="31"/>
        <v>0</v>
      </c>
      <c r="CN35" s="38">
        <f t="shared" si="31"/>
        <v>205.31694861999998</v>
      </c>
      <c r="CO35" s="35" t="s">
        <v>152</v>
      </c>
    </row>
    <row r="36" spans="1:93" s="18" customFormat="1" ht="89.25" customHeight="1" x14ac:dyDescent="0.25">
      <c r="A36" s="49" t="s">
        <v>343</v>
      </c>
      <c r="B36" s="39" t="s">
        <v>355</v>
      </c>
      <c r="C36" s="79" t="s">
        <v>289</v>
      </c>
      <c r="D36" s="35" t="s">
        <v>152</v>
      </c>
      <c r="E36" s="35">
        <v>2019</v>
      </c>
      <c r="F36" s="35">
        <v>2020</v>
      </c>
      <c r="G36" s="35">
        <v>2021</v>
      </c>
      <c r="H36" s="38">
        <v>0</v>
      </c>
      <c r="I36" s="38">
        <v>0</v>
      </c>
      <c r="J36" s="38" t="s">
        <v>152</v>
      </c>
      <c r="K36" s="38">
        <v>0</v>
      </c>
      <c r="L36" s="38">
        <v>0</v>
      </c>
      <c r="M36" s="38" t="str">
        <f>J36</f>
        <v>нд</v>
      </c>
      <c r="N36" s="38">
        <f>T36</f>
        <v>204.91195920000001</v>
      </c>
      <c r="O36" s="38">
        <v>0</v>
      </c>
      <c r="P36" s="38" t="s">
        <v>152</v>
      </c>
      <c r="Q36" s="38" t="s">
        <v>152</v>
      </c>
      <c r="R36" s="38">
        <v>213.85815209516159</v>
      </c>
      <c r="S36" s="38">
        <v>222.22300457106314</v>
      </c>
      <c r="T36" s="38">
        <v>204.91195920000001</v>
      </c>
      <c r="U36" s="38">
        <v>204.91195919999998</v>
      </c>
      <c r="V36" s="38">
        <v>0</v>
      </c>
      <c r="W36" s="43">
        <v>196.2119592</v>
      </c>
      <c r="X36" s="38">
        <v>204.39058080000001</v>
      </c>
      <c r="Y36" s="38">
        <v>0</v>
      </c>
      <c r="Z36" s="38">
        <f t="shared" si="6"/>
        <v>194.84440079999999</v>
      </c>
      <c r="AA36" s="38">
        <v>0</v>
      </c>
      <c r="AB36" s="38">
        <v>0</v>
      </c>
      <c r="AC36" s="38">
        <v>0</v>
      </c>
      <c r="AD36" s="38">
        <f t="shared" si="11"/>
        <v>0</v>
      </c>
      <c r="AE36" s="38">
        <v>0</v>
      </c>
      <c r="AF36" s="38">
        <f t="shared" si="12"/>
        <v>0</v>
      </c>
      <c r="AG36" s="38">
        <f>AK36</f>
        <v>196.2119592</v>
      </c>
      <c r="AH36" s="38">
        <v>0</v>
      </c>
      <c r="AI36" s="43">
        <v>0</v>
      </c>
      <c r="AJ36" s="43">
        <v>0</v>
      </c>
      <c r="AK36" s="43">
        <v>196.2119592</v>
      </c>
      <c r="AL36" s="43">
        <f t="shared" si="13"/>
        <v>9.5461343999999997</v>
      </c>
      <c r="AM36" s="43">
        <f>AH36</f>
        <v>0</v>
      </c>
      <c r="AN36" s="43">
        <f>AI36</f>
        <v>0</v>
      </c>
      <c r="AO36" s="43">
        <f>AJ36</f>
        <v>0</v>
      </c>
      <c r="AP36" s="43">
        <v>9.5461343999999997</v>
      </c>
      <c r="AQ36" s="43">
        <f>AT36</f>
        <v>0</v>
      </c>
      <c r="AR36" s="43">
        <v>0</v>
      </c>
      <c r="AS36" s="43">
        <v>0</v>
      </c>
      <c r="AT36" s="43">
        <v>0</v>
      </c>
      <c r="AU36" s="43">
        <v>0</v>
      </c>
      <c r="AV36" s="38">
        <f>AZ36</f>
        <v>194.84440079999999</v>
      </c>
      <c r="AW36" s="38">
        <f t="shared" ref="AW36:AY37" si="32">AR36</f>
        <v>0</v>
      </c>
      <c r="AX36" s="38">
        <f t="shared" si="32"/>
        <v>0</v>
      </c>
      <c r="AY36" s="38">
        <f t="shared" si="32"/>
        <v>0</v>
      </c>
      <c r="AZ36" s="38">
        <v>194.84440079999999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f>BA36</f>
        <v>0</v>
      </c>
      <c r="BG36" s="43">
        <f>BB36</f>
        <v>0</v>
      </c>
      <c r="BH36" s="43">
        <f>BC36</f>
        <v>0</v>
      </c>
      <c r="BI36" s="43">
        <f>BD36</f>
        <v>0</v>
      </c>
      <c r="BJ36" s="43">
        <f>BE36</f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43">
        <v>0</v>
      </c>
      <c r="CE36" s="38">
        <f>BU36+BK36+BA36+AQ36+AG36</f>
        <v>196.2119592</v>
      </c>
      <c r="CF36" s="38">
        <f>BV36+BL36+BB36+AR36+AH36</f>
        <v>0</v>
      </c>
      <c r="CG36" s="38">
        <f>BW36+BM36+BC36+AS36+AI36</f>
        <v>0</v>
      </c>
      <c r="CH36" s="38">
        <f>BX36+BN36+BD36+AT36+AJ36</f>
        <v>0</v>
      </c>
      <c r="CI36" s="38">
        <f>BY36+BO36+BE36+AU36+AK36</f>
        <v>196.2119592</v>
      </c>
      <c r="CJ36" s="38">
        <f t="shared" ref="CJ36:CN37" si="33">BU36+BK36+AV36+AL36+BF36</f>
        <v>204.39053519999999</v>
      </c>
      <c r="CK36" s="38">
        <f t="shared" si="33"/>
        <v>0</v>
      </c>
      <c r="CL36" s="38">
        <f t="shared" si="33"/>
        <v>0</v>
      </c>
      <c r="CM36" s="38">
        <f t="shared" si="33"/>
        <v>0</v>
      </c>
      <c r="CN36" s="38">
        <f t="shared" si="33"/>
        <v>204.39053519999999</v>
      </c>
      <c r="CO36" s="47" t="s">
        <v>175</v>
      </c>
    </row>
    <row r="37" spans="1:93" s="18" customFormat="1" ht="69.75" customHeight="1" x14ac:dyDescent="0.25">
      <c r="A37" s="71" t="s">
        <v>344</v>
      </c>
      <c r="B37" s="72" t="s">
        <v>356</v>
      </c>
      <c r="C37" s="71" t="s">
        <v>332</v>
      </c>
      <c r="D37" s="35" t="s">
        <v>152</v>
      </c>
      <c r="E37" s="35">
        <v>2020</v>
      </c>
      <c r="F37" s="35" t="s">
        <v>152</v>
      </c>
      <c r="G37" s="35">
        <v>2020</v>
      </c>
      <c r="H37" s="38" t="s">
        <v>152</v>
      </c>
      <c r="I37" s="38" t="s">
        <v>152</v>
      </c>
      <c r="J37" s="38" t="s">
        <v>152</v>
      </c>
      <c r="K37" s="38" t="s">
        <v>152</v>
      </c>
      <c r="L37" s="38">
        <v>0.92641342000000004</v>
      </c>
      <c r="M37" s="47" t="s">
        <v>340</v>
      </c>
      <c r="N37" s="38">
        <f>X37</f>
        <v>0.92641342000000004</v>
      </c>
      <c r="O37" s="38" t="s">
        <v>152</v>
      </c>
      <c r="P37" s="38" t="str">
        <f>I37</f>
        <v>нд</v>
      </c>
      <c r="Q37" s="38" t="str">
        <f>P37</f>
        <v>нд</v>
      </c>
      <c r="R37" s="38">
        <v>3.5637476159999997</v>
      </c>
      <c r="S37" s="38">
        <v>3.5637476159999997</v>
      </c>
      <c r="T37" s="38" t="s">
        <v>152</v>
      </c>
      <c r="U37" s="38">
        <v>0.92641341999999993</v>
      </c>
      <c r="V37" s="38">
        <v>0</v>
      </c>
      <c r="W37" s="38" t="str">
        <f>Q37</f>
        <v>нд</v>
      </c>
      <c r="X37" s="38">
        <v>0.92641342000000004</v>
      </c>
      <c r="Y37" s="38">
        <v>0</v>
      </c>
      <c r="Z37" s="38">
        <f t="shared" si="6"/>
        <v>0</v>
      </c>
      <c r="AA37" s="38">
        <v>0</v>
      </c>
      <c r="AB37" s="38">
        <v>0</v>
      </c>
      <c r="AC37" s="35">
        <v>0</v>
      </c>
      <c r="AD37" s="35">
        <f t="shared" si="11"/>
        <v>0</v>
      </c>
      <c r="AE37" s="38">
        <v>0</v>
      </c>
      <c r="AF37" s="38">
        <f t="shared" si="12"/>
        <v>0</v>
      </c>
      <c r="AG37" s="38" t="s">
        <v>152</v>
      </c>
      <c r="AH37" s="38" t="s">
        <v>152</v>
      </c>
      <c r="AI37" s="38" t="s">
        <v>152</v>
      </c>
      <c r="AJ37" s="38" t="s">
        <v>152</v>
      </c>
      <c r="AK37" s="38" t="s">
        <v>152</v>
      </c>
      <c r="AL37" s="38">
        <f t="shared" si="13"/>
        <v>0.92641342000000004</v>
      </c>
      <c r="AM37" s="43">
        <v>0</v>
      </c>
      <c r="AN37" s="43">
        <v>0</v>
      </c>
      <c r="AO37" s="43">
        <v>0</v>
      </c>
      <c r="AP37" s="38">
        <v>0.92641342000000004</v>
      </c>
      <c r="AQ37" s="43">
        <v>0</v>
      </c>
      <c r="AR37" s="43">
        <v>0</v>
      </c>
      <c r="AS37" s="43">
        <v>0</v>
      </c>
      <c r="AT37" s="43">
        <v>0</v>
      </c>
      <c r="AU37" s="38">
        <v>0</v>
      </c>
      <c r="AV37" s="38">
        <f>AQ37</f>
        <v>0</v>
      </c>
      <c r="AW37" s="38">
        <f t="shared" si="32"/>
        <v>0</v>
      </c>
      <c r="AX37" s="38">
        <f t="shared" si="32"/>
        <v>0</v>
      </c>
      <c r="AY37" s="38">
        <f t="shared" si="32"/>
        <v>0</v>
      </c>
      <c r="AZ37" s="38">
        <f>AU37</f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f>BA37</f>
        <v>0</v>
      </c>
      <c r="BG37" s="43">
        <v>0</v>
      </c>
      <c r="BH37" s="43">
        <v>0</v>
      </c>
      <c r="BI37" s="43">
        <f>BD37</f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38">
        <f>BX37</f>
        <v>0</v>
      </c>
      <c r="BV37" s="38">
        <v>0</v>
      </c>
      <c r="BW37" s="38">
        <v>0</v>
      </c>
      <c r="BX37" s="38">
        <v>0</v>
      </c>
      <c r="BY37" s="38">
        <v>0</v>
      </c>
      <c r="BZ37" s="38">
        <f>CC37</f>
        <v>0</v>
      </c>
      <c r="CA37" s="38">
        <v>0</v>
      </c>
      <c r="CB37" s="38">
        <v>0</v>
      </c>
      <c r="CC37" s="38">
        <v>0</v>
      </c>
      <c r="CD37" s="38">
        <v>0</v>
      </c>
      <c r="CE37" s="38" t="s">
        <v>152</v>
      </c>
      <c r="CF37" s="38" t="s">
        <v>152</v>
      </c>
      <c r="CG37" s="38" t="s">
        <v>152</v>
      </c>
      <c r="CH37" s="38" t="s">
        <v>152</v>
      </c>
      <c r="CI37" s="38" t="s">
        <v>152</v>
      </c>
      <c r="CJ37" s="38">
        <f t="shared" si="33"/>
        <v>0.92641342000000004</v>
      </c>
      <c r="CK37" s="38">
        <f t="shared" si="33"/>
        <v>0</v>
      </c>
      <c r="CL37" s="38">
        <f t="shared" si="33"/>
        <v>0</v>
      </c>
      <c r="CM37" s="38">
        <f t="shared" si="33"/>
        <v>0</v>
      </c>
      <c r="CN37" s="38">
        <f t="shared" si="33"/>
        <v>0.92641342000000004</v>
      </c>
      <c r="CO37" s="47" t="s">
        <v>175</v>
      </c>
    </row>
    <row r="38" spans="1:93" s="18" customFormat="1" ht="47.25" x14ac:dyDescent="0.25">
      <c r="A38" s="36" t="s">
        <v>81</v>
      </c>
      <c r="B38" s="37" t="s">
        <v>82</v>
      </c>
      <c r="C38" s="35" t="s">
        <v>152</v>
      </c>
      <c r="D38" s="35" t="s">
        <v>152</v>
      </c>
      <c r="E38" s="35" t="s">
        <v>152</v>
      </c>
      <c r="F38" s="35" t="s">
        <v>152</v>
      </c>
      <c r="G38" s="35" t="s">
        <v>152</v>
      </c>
      <c r="H38" s="38">
        <v>0</v>
      </c>
      <c r="I38" s="38">
        <v>0</v>
      </c>
      <c r="J38" s="35" t="s">
        <v>152</v>
      </c>
      <c r="K38" s="38">
        <v>0</v>
      </c>
      <c r="L38" s="38">
        <v>0</v>
      </c>
      <c r="M38" s="35" t="s">
        <v>152</v>
      </c>
      <c r="N38" s="38">
        <f>SUM(N39,N40)</f>
        <v>0</v>
      </c>
      <c r="O38" s="38">
        <f t="shared" ref="O38:BY39" si="34">SUM(O39,O40)</f>
        <v>0</v>
      </c>
      <c r="P38" s="38">
        <f t="shared" si="34"/>
        <v>0</v>
      </c>
      <c r="Q38" s="38">
        <f t="shared" si="34"/>
        <v>0</v>
      </c>
      <c r="R38" s="38">
        <f t="shared" ref="R38:S38" si="35">SUM(R39,R40)</f>
        <v>0</v>
      </c>
      <c r="S38" s="38">
        <f t="shared" si="35"/>
        <v>0</v>
      </c>
      <c r="T38" s="38">
        <f t="shared" si="34"/>
        <v>0</v>
      </c>
      <c r="U38" s="38">
        <f>SUM(U39,U40)</f>
        <v>0</v>
      </c>
      <c r="V38" s="38">
        <f t="shared" si="34"/>
        <v>0</v>
      </c>
      <c r="W38" s="38">
        <f t="shared" si="34"/>
        <v>0</v>
      </c>
      <c r="X38" s="38">
        <f t="shared" si="34"/>
        <v>0</v>
      </c>
      <c r="Y38" s="38">
        <f t="shared" si="34"/>
        <v>0</v>
      </c>
      <c r="Z38" s="38">
        <f t="shared" si="6"/>
        <v>0</v>
      </c>
      <c r="AA38" s="38">
        <f t="shared" si="34"/>
        <v>0</v>
      </c>
      <c r="AB38" s="38">
        <f t="shared" si="34"/>
        <v>0</v>
      </c>
      <c r="AC38" s="38">
        <f t="shared" si="34"/>
        <v>0</v>
      </c>
      <c r="AD38" s="38">
        <f t="shared" si="11"/>
        <v>0</v>
      </c>
      <c r="AE38" s="38">
        <f t="shared" si="34"/>
        <v>0</v>
      </c>
      <c r="AF38" s="38">
        <f t="shared" si="12"/>
        <v>0</v>
      </c>
      <c r="AG38" s="38">
        <f t="shared" si="34"/>
        <v>0</v>
      </c>
      <c r="AH38" s="38">
        <f t="shared" si="34"/>
        <v>0</v>
      </c>
      <c r="AI38" s="38">
        <f t="shared" si="34"/>
        <v>0</v>
      </c>
      <c r="AJ38" s="38">
        <f t="shared" si="34"/>
        <v>0</v>
      </c>
      <c r="AK38" s="38">
        <f t="shared" si="34"/>
        <v>0</v>
      </c>
      <c r="AL38" s="38">
        <f t="shared" si="13"/>
        <v>0</v>
      </c>
      <c r="AM38" s="38">
        <f t="shared" si="34"/>
        <v>0</v>
      </c>
      <c r="AN38" s="38">
        <f t="shared" si="34"/>
        <v>0</v>
      </c>
      <c r="AO38" s="38">
        <f t="shared" si="34"/>
        <v>0</v>
      </c>
      <c r="AP38" s="38">
        <f t="shared" si="34"/>
        <v>0</v>
      </c>
      <c r="AQ38" s="38">
        <f t="shared" si="34"/>
        <v>0</v>
      </c>
      <c r="AR38" s="38">
        <f t="shared" si="34"/>
        <v>0</v>
      </c>
      <c r="AS38" s="38">
        <f t="shared" si="34"/>
        <v>0</v>
      </c>
      <c r="AT38" s="38">
        <f t="shared" si="34"/>
        <v>0</v>
      </c>
      <c r="AU38" s="38">
        <f t="shared" si="34"/>
        <v>0</v>
      </c>
      <c r="AV38" s="38">
        <f t="shared" si="34"/>
        <v>0</v>
      </c>
      <c r="AW38" s="38">
        <f t="shared" si="34"/>
        <v>0</v>
      </c>
      <c r="AX38" s="38">
        <f t="shared" si="34"/>
        <v>0</v>
      </c>
      <c r="AY38" s="38">
        <f t="shared" si="34"/>
        <v>0</v>
      </c>
      <c r="AZ38" s="38">
        <f t="shared" si="34"/>
        <v>0</v>
      </c>
      <c r="BA38" s="38">
        <f t="shared" si="34"/>
        <v>0</v>
      </c>
      <c r="BB38" s="38">
        <f t="shared" si="34"/>
        <v>0</v>
      </c>
      <c r="BC38" s="38">
        <f t="shared" si="34"/>
        <v>0</v>
      </c>
      <c r="BD38" s="38">
        <f t="shared" si="34"/>
        <v>0</v>
      </c>
      <c r="BE38" s="38">
        <f t="shared" si="34"/>
        <v>0</v>
      </c>
      <c r="BF38" s="38">
        <f t="shared" si="34"/>
        <v>0</v>
      </c>
      <c r="BG38" s="38">
        <f t="shared" si="34"/>
        <v>0</v>
      </c>
      <c r="BH38" s="38">
        <f t="shared" si="34"/>
        <v>0</v>
      </c>
      <c r="BI38" s="38">
        <f t="shared" si="34"/>
        <v>0</v>
      </c>
      <c r="BJ38" s="38">
        <f t="shared" si="34"/>
        <v>0</v>
      </c>
      <c r="BK38" s="38">
        <f t="shared" si="34"/>
        <v>0</v>
      </c>
      <c r="BL38" s="38">
        <f t="shared" si="34"/>
        <v>0</v>
      </c>
      <c r="BM38" s="38">
        <f t="shared" si="34"/>
        <v>0</v>
      </c>
      <c r="BN38" s="38">
        <f t="shared" si="34"/>
        <v>0</v>
      </c>
      <c r="BO38" s="38">
        <f t="shared" si="34"/>
        <v>0</v>
      </c>
      <c r="BP38" s="38">
        <f t="shared" ref="BP38" si="36">SUM(BP39,BP40)</f>
        <v>0</v>
      </c>
      <c r="BQ38" s="38">
        <f t="shared" ref="BQ38" si="37">SUM(BQ39,BQ40)</f>
        <v>0</v>
      </c>
      <c r="BR38" s="38">
        <f t="shared" ref="BR38" si="38">SUM(BR39,BR40)</f>
        <v>0</v>
      </c>
      <c r="BS38" s="38">
        <f t="shared" ref="BS38" si="39">SUM(BS39,BS40)</f>
        <v>0</v>
      </c>
      <c r="BT38" s="38">
        <f t="shared" ref="BT38" si="40">SUM(BT39,BT40)</f>
        <v>0</v>
      </c>
      <c r="BU38" s="38">
        <f t="shared" si="34"/>
        <v>0</v>
      </c>
      <c r="BV38" s="38">
        <f t="shared" si="34"/>
        <v>0</v>
      </c>
      <c r="BW38" s="38">
        <f t="shared" si="34"/>
        <v>0</v>
      </c>
      <c r="BX38" s="38">
        <f t="shared" si="34"/>
        <v>0</v>
      </c>
      <c r="BY38" s="38">
        <f t="shared" si="34"/>
        <v>0</v>
      </c>
      <c r="BZ38" s="38">
        <f t="shared" ref="BZ38" si="41">SUM(BZ39,BZ40)</f>
        <v>0</v>
      </c>
      <c r="CA38" s="38">
        <f t="shared" ref="CA38" si="42">SUM(CA39,CA40)</f>
        <v>0</v>
      </c>
      <c r="CB38" s="38">
        <f t="shared" ref="CB38" si="43">SUM(CB39,CB40)</f>
        <v>0</v>
      </c>
      <c r="CC38" s="38">
        <f t="shared" ref="CC38" si="44">SUM(CC39,CC40)</f>
        <v>0</v>
      </c>
      <c r="CD38" s="38">
        <f t="shared" ref="CD38" si="45">SUM(CD39,CD40)</f>
        <v>0</v>
      </c>
      <c r="CE38" s="38">
        <f t="shared" ref="CE38:CN38" si="46">SUM(CE39,CE40)</f>
        <v>0</v>
      </c>
      <c r="CF38" s="38">
        <f t="shared" si="46"/>
        <v>0</v>
      </c>
      <c r="CG38" s="38">
        <f t="shared" si="46"/>
        <v>0</v>
      </c>
      <c r="CH38" s="38">
        <f t="shared" si="46"/>
        <v>0</v>
      </c>
      <c r="CI38" s="38">
        <f t="shared" si="46"/>
        <v>0</v>
      </c>
      <c r="CJ38" s="38">
        <f t="shared" si="46"/>
        <v>0</v>
      </c>
      <c r="CK38" s="38">
        <f t="shared" si="46"/>
        <v>0</v>
      </c>
      <c r="CL38" s="38">
        <f t="shared" si="46"/>
        <v>0</v>
      </c>
      <c r="CM38" s="38">
        <f t="shared" si="46"/>
        <v>0</v>
      </c>
      <c r="CN38" s="38">
        <f t="shared" si="46"/>
        <v>0</v>
      </c>
      <c r="CO38" s="35" t="s">
        <v>152</v>
      </c>
    </row>
    <row r="39" spans="1:93" s="18" customFormat="1" ht="78.75" x14ac:dyDescent="0.25">
      <c r="A39" s="36" t="s">
        <v>83</v>
      </c>
      <c r="B39" s="37" t="s">
        <v>84</v>
      </c>
      <c r="C39" s="35" t="s">
        <v>152</v>
      </c>
      <c r="D39" s="35" t="s">
        <v>152</v>
      </c>
      <c r="E39" s="35" t="s">
        <v>152</v>
      </c>
      <c r="F39" s="35" t="s">
        <v>152</v>
      </c>
      <c r="G39" s="35" t="s">
        <v>152</v>
      </c>
      <c r="H39" s="38">
        <v>0</v>
      </c>
      <c r="I39" s="38">
        <v>0</v>
      </c>
      <c r="J39" s="35" t="s">
        <v>152</v>
      </c>
      <c r="K39" s="38">
        <v>0</v>
      </c>
      <c r="L39" s="38">
        <v>0</v>
      </c>
      <c r="M39" s="35" t="s">
        <v>152</v>
      </c>
      <c r="N39" s="35" t="s">
        <v>152</v>
      </c>
      <c r="O39" s="35" t="s">
        <v>152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f t="shared" ref="U39:U95" si="47">T39</f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f t="shared" ref="CE39:CI40" si="48">BU39+BK39+BA39+AQ39+AG39</f>
        <v>0</v>
      </c>
      <c r="CF39" s="38">
        <f t="shared" si="48"/>
        <v>0</v>
      </c>
      <c r="CG39" s="38">
        <f t="shared" si="48"/>
        <v>0</v>
      </c>
      <c r="CH39" s="38">
        <f t="shared" si="48"/>
        <v>0</v>
      </c>
      <c r="CI39" s="38">
        <f t="shared" si="48"/>
        <v>0</v>
      </c>
      <c r="CJ39" s="38">
        <f t="shared" ref="CJ39:CN40" si="49">BU39+BK39+AV39+AL39+BF39</f>
        <v>0</v>
      </c>
      <c r="CK39" s="38">
        <f t="shared" si="49"/>
        <v>0</v>
      </c>
      <c r="CL39" s="38">
        <f t="shared" si="49"/>
        <v>0</v>
      </c>
      <c r="CM39" s="38">
        <f t="shared" si="49"/>
        <v>0</v>
      </c>
      <c r="CN39" s="38">
        <f t="shared" si="49"/>
        <v>0</v>
      </c>
      <c r="CO39" s="35" t="s">
        <v>152</v>
      </c>
    </row>
    <row r="40" spans="1:93" s="18" customFormat="1" ht="47.25" x14ac:dyDescent="0.25">
      <c r="A40" s="36" t="s">
        <v>85</v>
      </c>
      <c r="B40" s="37" t="s">
        <v>86</v>
      </c>
      <c r="C40" s="35" t="s">
        <v>152</v>
      </c>
      <c r="D40" s="35" t="s">
        <v>152</v>
      </c>
      <c r="E40" s="35" t="s">
        <v>152</v>
      </c>
      <c r="F40" s="35" t="s">
        <v>152</v>
      </c>
      <c r="G40" s="35" t="s">
        <v>152</v>
      </c>
      <c r="H40" s="38">
        <v>0</v>
      </c>
      <c r="I40" s="38">
        <v>0</v>
      </c>
      <c r="J40" s="35" t="s">
        <v>152</v>
      </c>
      <c r="K40" s="38">
        <v>0</v>
      </c>
      <c r="L40" s="38">
        <v>0</v>
      </c>
      <c r="M40" s="35" t="s">
        <v>152</v>
      </c>
      <c r="N40" s="35" t="s">
        <v>152</v>
      </c>
      <c r="O40" s="35" t="s">
        <v>152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f t="shared" si="47"/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8">
        <v>0</v>
      </c>
      <c r="BX40" s="38">
        <v>0</v>
      </c>
      <c r="BY40" s="38">
        <v>0</v>
      </c>
      <c r="BZ40" s="38">
        <v>0</v>
      </c>
      <c r="CA40" s="38">
        <v>0</v>
      </c>
      <c r="CB40" s="38">
        <v>0</v>
      </c>
      <c r="CC40" s="38">
        <v>0</v>
      </c>
      <c r="CD40" s="38">
        <v>0</v>
      </c>
      <c r="CE40" s="38">
        <f t="shared" si="48"/>
        <v>0</v>
      </c>
      <c r="CF40" s="38">
        <f t="shared" si="48"/>
        <v>0</v>
      </c>
      <c r="CG40" s="38">
        <f t="shared" si="48"/>
        <v>0</v>
      </c>
      <c r="CH40" s="38">
        <f t="shared" si="48"/>
        <v>0</v>
      </c>
      <c r="CI40" s="38">
        <f t="shared" si="48"/>
        <v>0</v>
      </c>
      <c r="CJ40" s="38">
        <f t="shared" si="49"/>
        <v>0</v>
      </c>
      <c r="CK40" s="38">
        <f t="shared" si="49"/>
        <v>0</v>
      </c>
      <c r="CL40" s="38">
        <f t="shared" si="49"/>
        <v>0</v>
      </c>
      <c r="CM40" s="38">
        <f t="shared" si="49"/>
        <v>0</v>
      </c>
      <c r="CN40" s="38">
        <f t="shared" si="49"/>
        <v>0</v>
      </c>
      <c r="CO40" s="35" t="s">
        <v>152</v>
      </c>
    </row>
    <row r="41" spans="1:93" s="18" customFormat="1" ht="47.25" x14ac:dyDescent="0.25">
      <c r="A41" s="36" t="s">
        <v>87</v>
      </c>
      <c r="B41" s="37" t="s">
        <v>88</v>
      </c>
      <c r="C41" s="35" t="s">
        <v>152</v>
      </c>
      <c r="D41" s="35" t="s">
        <v>152</v>
      </c>
      <c r="E41" s="35" t="s">
        <v>152</v>
      </c>
      <c r="F41" s="35" t="s">
        <v>152</v>
      </c>
      <c r="G41" s="35" t="s">
        <v>152</v>
      </c>
      <c r="H41" s="38">
        <v>0</v>
      </c>
      <c r="I41" s="38">
        <v>0</v>
      </c>
      <c r="J41" s="35" t="s">
        <v>152</v>
      </c>
      <c r="K41" s="38">
        <v>0</v>
      </c>
      <c r="L41" s="38">
        <v>0</v>
      </c>
      <c r="M41" s="35" t="s">
        <v>152</v>
      </c>
      <c r="N41" s="38">
        <f>SUM(N42,N46)</f>
        <v>0</v>
      </c>
      <c r="O41" s="38">
        <f t="shared" ref="O41:BY41" si="50">SUM(O42,O46)</f>
        <v>0</v>
      </c>
      <c r="P41" s="38">
        <f t="shared" si="50"/>
        <v>0</v>
      </c>
      <c r="Q41" s="38">
        <f t="shared" si="50"/>
        <v>0</v>
      </c>
      <c r="R41" s="38">
        <v>0</v>
      </c>
      <c r="S41" s="38">
        <v>0</v>
      </c>
      <c r="T41" s="38">
        <f t="shared" si="50"/>
        <v>0</v>
      </c>
      <c r="U41" s="38">
        <f>SUM(U42,U46)</f>
        <v>0</v>
      </c>
      <c r="V41" s="38">
        <f t="shared" si="50"/>
        <v>0</v>
      </c>
      <c r="W41" s="38">
        <f t="shared" si="50"/>
        <v>0</v>
      </c>
      <c r="X41" s="38">
        <f t="shared" si="50"/>
        <v>0</v>
      </c>
      <c r="Y41" s="38">
        <f t="shared" si="50"/>
        <v>0</v>
      </c>
      <c r="Z41" s="38">
        <f t="shared" si="6"/>
        <v>0</v>
      </c>
      <c r="AA41" s="38">
        <f t="shared" si="50"/>
        <v>0</v>
      </c>
      <c r="AB41" s="38">
        <f t="shared" si="50"/>
        <v>0</v>
      </c>
      <c r="AC41" s="38">
        <f t="shared" si="50"/>
        <v>0</v>
      </c>
      <c r="AD41" s="38">
        <f t="shared" si="11"/>
        <v>0</v>
      </c>
      <c r="AE41" s="38">
        <f t="shared" si="50"/>
        <v>0</v>
      </c>
      <c r="AF41" s="38">
        <f t="shared" si="12"/>
        <v>0</v>
      </c>
      <c r="AG41" s="38">
        <f t="shared" si="50"/>
        <v>0</v>
      </c>
      <c r="AH41" s="38">
        <f t="shared" si="50"/>
        <v>0</v>
      </c>
      <c r="AI41" s="38">
        <f t="shared" si="50"/>
        <v>0</v>
      </c>
      <c r="AJ41" s="38">
        <f t="shared" si="50"/>
        <v>0</v>
      </c>
      <c r="AK41" s="38">
        <f t="shared" si="50"/>
        <v>0</v>
      </c>
      <c r="AL41" s="38">
        <f t="shared" si="13"/>
        <v>0</v>
      </c>
      <c r="AM41" s="38">
        <f t="shared" si="50"/>
        <v>0</v>
      </c>
      <c r="AN41" s="38">
        <f t="shared" si="50"/>
        <v>0</v>
      </c>
      <c r="AO41" s="38">
        <f t="shared" si="50"/>
        <v>0</v>
      </c>
      <c r="AP41" s="38">
        <f t="shared" si="50"/>
        <v>0</v>
      </c>
      <c r="AQ41" s="38">
        <f t="shared" si="50"/>
        <v>0</v>
      </c>
      <c r="AR41" s="38">
        <f t="shared" si="50"/>
        <v>0</v>
      </c>
      <c r="AS41" s="38">
        <f t="shared" si="50"/>
        <v>0</v>
      </c>
      <c r="AT41" s="38">
        <f t="shared" si="50"/>
        <v>0</v>
      </c>
      <c r="AU41" s="38">
        <f t="shared" si="50"/>
        <v>0</v>
      </c>
      <c r="AV41" s="38">
        <f t="shared" si="50"/>
        <v>0</v>
      </c>
      <c r="AW41" s="38">
        <f t="shared" si="50"/>
        <v>0</v>
      </c>
      <c r="AX41" s="38">
        <f t="shared" si="50"/>
        <v>0</v>
      </c>
      <c r="AY41" s="38">
        <f t="shared" si="50"/>
        <v>0</v>
      </c>
      <c r="AZ41" s="38">
        <f t="shared" si="50"/>
        <v>0</v>
      </c>
      <c r="BA41" s="38">
        <f t="shared" si="50"/>
        <v>0</v>
      </c>
      <c r="BB41" s="38">
        <f t="shared" si="50"/>
        <v>0</v>
      </c>
      <c r="BC41" s="38">
        <f t="shared" si="50"/>
        <v>0</v>
      </c>
      <c r="BD41" s="38">
        <f t="shared" si="50"/>
        <v>0</v>
      </c>
      <c r="BE41" s="38">
        <f t="shared" si="50"/>
        <v>0</v>
      </c>
      <c r="BF41" s="38">
        <f t="shared" si="50"/>
        <v>0</v>
      </c>
      <c r="BG41" s="38">
        <f t="shared" si="50"/>
        <v>0</v>
      </c>
      <c r="BH41" s="38">
        <f t="shared" si="50"/>
        <v>0</v>
      </c>
      <c r="BI41" s="38">
        <f t="shared" si="50"/>
        <v>0</v>
      </c>
      <c r="BJ41" s="38">
        <f t="shared" si="50"/>
        <v>0</v>
      </c>
      <c r="BK41" s="38">
        <f t="shared" si="50"/>
        <v>0</v>
      </c>
      <c r="BL41" s="38">
        <f t="shared" si="50"/>
        <v>0</v>
      </c>
      <c r="BM41" s="38">
        <f t="shared" si="50"/>
        <v>0</v>
      </c>
      <c r="BN41" s="38">
        <f t="shared" si="50"/>
        <v>0</v>
      </c>
      <c r="BO41" s="38">
        <f t="shared" si="50"/>
        <v>0</v>
      </c>
      <c r="BP41" s="38">
        <f t="shared" ref="BP41" si="51">SUM(BP42,BP46)</f>
        <v>0</v>
      </c>
      <c r="BQ41" s="38">
        <f t="shared" ref="BQ41" si="52">SUM(BQ42,BQ46)</f>
        <v>0</v>
      </c>
      <c r="BR41" s="38">
        <f t="shared" ref="BR41" si="53">SUM(BR42,BR46)</f>
        <v>0</v>
      </c>
      <c r="BS41" s="38">
        <f t="shared" ref="BS41" si="54">SUM(BS42,BS46)</f>
        <v>0</v>
      </c>
      <c r="BT41" s="38">
        <f t="shared" ref="BT41" si="55">SUM(BT42,BT46)</f>
        <v>0</v>
      </c>
      <c r="BU41" s="38">
        <f t="shared" si="50"/>
        <v>0</v>
      </c>
      <c r="BV41" s="38">
        <f t="shared" si="50"/>
        <v>0</v>
      </c>
      <c r="BW41" s="38">
        <f t="shared" si="50"/>
        <v>0</v>
      </c>
      <c r="BX41" s="38">
        <f t="shared" si="50"/>
        <v>0</v>
      </c>
      <c r="BY41" s="38">
        <f t="shared" si="50"/>
        <v>0</v>
      </c>
      <c r="BZ41" s="38">
        <f t="shared" ref="BZ41" si="56">SUM(BZ42,BZ46)</f>
        <v>0</v>
      </c>
      <c r="CA41" s="38">
        <f t="shared" ref="CA41" si="57">SUM(CA42,CA46)</f>
        <v>0</v>
      </c>
      <c r="CB41" s="38">
        <f t="shared" ref="CB41" si="58">SUM(CB42,CB46)</f>
        <v>0</v>
      </c>
      <c r="CC41" s="38">
        <f t="shared" ref="CC41" si="59">SUM(CC42,CC46)</f>
        <v>0</v>
      </c>
      <c r="CD41" s="38">
        <f t="shared" ref="CD41" si="60">SUM(CD42,CD46)</f>
        <v>0</v>
      </c>
      <c r="CE41" s="38">
        <f t="shared" ref="CE41:CN41" si="61">SUM(CE42,CE46)</f>
        <v>0</v>
      </c>
      <c r="CF41" s="38">
        <f t="shared" si="61"/>
        <v>0</v>
      </c>
      <c r="CG41" s="38">
        <f t="shared" si="61"/>
        <v>0</v>
      </c>
      <c r="CH41" s="38">
        <f t="shared" si="61"/>
        <v>0</v>
      </c>
      <c r="CI41" s="38">
        <f t="shared" si="61"/>
        <v>0</v>
      </c>
      <c r="CJ41" s="38">
        <f t="shared" si="61"/>
        <v>0</v>
      </c>
      <c r="CK41" s="38">
        <f t="shared" si="61"/>
        <v>0</v>
      </c>
      <c r="CL41" s="38">
        <f t="shared" si="61"/>
        <v>0</v>
      </c>
      <c r="CM41" s="38">
        <f t="shared" si="61"/>
        <v>0</v>
      </c>
      <c r="CN41" s="38">
        <f t="shared" si="61"/>
        <v>0</v>
      </c>
      <c r="CO41" s="35" t="s">
        <v>152</v>
      </c>
    </row>
    <row r="42" spans="1:93" s="18" customFormat="1" ht="31.5" x14ac:dyDescent="0.25">
      <c r="A42" s="36" t="s">
        <v>89</v>
      </c>
      <c r="B42" s="37" t="s">
        <v>90</v>
      </c>
      <c r="C42" s="35" t="s">
        <v>152</v>
      </c>
      <c r="D42" s="35" t="s">
        <v>152</v>
      </c>
      <c r="E42" s="35" t="s">
        <v>152</v>
      </c>
      <c r="F42" s="35" t="s">
        <v>152</v>
      </c>
      <c r="G42" s="35" t="s">
        <v>152</v>
      </c>
      <c r="H42" s="38">
        <v>0</v>
      </c>
      <c r="I42" s="38">
        <v>0</v>
      </c>
      <c r="J42" s="35" t="s">
        <v>152</v>
      </c>
      <c r="K42" s="38">
        <v>0</v>
      </c>
      <c r="L42" s="38">
        <v>0</v>
      </c>
      <c r="M42" s="35" t="s">
        <v>152</v>
      </c>
      <c r="N42" s="38">
        <f>SUM(N43,N44,N45)</f>
        <v>0</v>
      </c>
      <c r="O42" s="38">
        <f t="shared" ref="O42:BY45" si="62">SUM(O43,O44,O45)</f>
        <v>0</v>
      </c>
      <c r="P42" s="38">
        <f t="shared" si="62"/>
        <v>0</v>
      </c>
      <c r="Q42" s="38">
        <f t="shared" si="62"/>
        <v>0</v>
      </c>
      <c r="R42" s="38">
        <v>0</v>
      </c>
      <c r="S42" s="38">
        <v>0</v>
      </c>
      <c r="T42" s="38">
        <f t="shared" si="62"/>
        <v>0</v>
      </c>
      <c r="U42" s="38">
        <f t="shared" si="62"/>
        <v>0</v>
      </c>
      <c r="V42" s="38">
        <f t="shared" si="62"/>
        <v>0</v>
      </c>
      <c r="W42" s="38">
        <f t="shared" si="62"/>
        <v>0</v>
      </c>
      <c r="X42" s="38">
        <f t="shared" si="62"/>
        <v>0</v>
      </c>
      <c r="Y42" s="38">
        <f t="shared" si="62"/>
        <v>0</v>
      </c>
      <c r="Z42" s="38">
        <f t="shared" si="6"/>
        <v>0</v>
      </c>
      <c r="AA42" s="38">
        <f t="shared" si="62"/>
        <v>0</v>
      </c>
      <c r="AB42" s="38">
        <f t="shared" si="62"/>
        <v>0</v>
      </c>
      <c r="AC42" s="38">
        <f t="shared" si="62"/>
        <v>0</v>
      </c>
      <c r="AD42" s="38">
        <f t="shared" si="11"/>
        <v>0</v>
      </c>
      <c r="AE42" s="38">
        <f t="shared" si="62"/>
        <v>0</v>
      </c>
      <c r="AF42" s="38">
        <f t="shared" si="12"/>
        <v>0</v>
      </c>
      <c r="AG42" s="38">
        <f t="shared" si="62"/>
        <v>0</v>
      </c>
      <c r="AH42" s="38">
        <f t="shared" si="62"/>
        <v>0</v>
      </c>
      <c r="AI42" s="38">
        <f t="shared" si="62"/>
        <v>0</v>
      </c>
      <c r="AJ42" s="38">
        <f t="shared" si="62"/>
        <v>0</v>
      </c>
      <c r="AK42" s="38">
        <f t="shared" si="62"/>
        <v>0</v>
      </c>
      <c r="AL42" s="38">
        <f t="shared" si="13"/>
        <v>0</v>
      </c>
      <c r="AM42" s="38">
        <f t="shared" si="62"/>
        <v>0</v>
      </c>
      <c r="AN42" s="38">
        <f t="shared" si="62"/>
        <v>0</v>
      </c>
      <c r="AO42" s="38">
        <f t="shared" si="62"/>
        <v>0</v>
      </c>
      <c r="AP42" s="38">
        <f t="shared" si="62"/>
        <v>0</v>
      </c>
      <c r="AQ42" s="38">
        <f t="shared" si="62"/>
        <v>0</v>
      </c>
      <c r="AR42" s="38">
        <f t="shared" si="62"/>
        <v>0</v>
      </c>
      <c r="AS42" s="38">
        <f t="shared" si="62"/>
        <v>0</v>
      </c>
      <c r="AT42" s="38">
        <f t="shared" si="62"/>
        <v>0</v>
      </c>
      <c r="AU42" s="38">
        <f t="shared" si="62"/>
        <v>0</v>
      </c>
      <c r="AV42" s="38">
        <f t="shared" si="62"/>
        <v>0</v>
      </c>
      <c r="AW42" s="38">
        <f t="shared" si="62"/>
        <v>0</v>
      </c>
      <c r="AX42" s="38">
        <f t="shared" si="62"/>
        <v>0</v>
      </c>
      <c r="AY42" s="38">
        <f t="shared" si="62"/>
        <v>0</v>
      </c>
      <c r="AZ42" s="38">
        <f t="shared" si="62"/>
        <v>0</v>
      </c>
      <c r="BA42" s="38">
        <f t="shared" si="62"/>
        <v>0</v>
      </c>
      <c r="BB42" s="38">
        <f t="shared" si="62"/>
        <v>0</v>
      </c>
      <c r="BC42" s="38">
        <f t="shared" si="62"/>
        <v>0</v>
      </c>
      <c r="BD42" s="38">
        <f t="shared" si="62"/>
        <v>0</v>
      </c>
      <c r="BE42" s="38">
        <f t="shared" si="62"/>
        <v>0</v>
      </c>
      <c r="BF42" s="38">
        <f t="shared" si="62"/>
        <v>0</v>
      </c>
      <c r="BG42" s="38">
        <f t="shared" si="62"/>
        <v>0</v>
      </c>
      <c r="BH42" s="38">
        <f t="shared" si="62"/>
        <v>0</v>
      </c>
      <c r="BI42" s="38">
        <f t="shared" si="62"/>
        <v>0</v>
      </c>
      <c r="BJ42" s="38">
        <f t="shared" si="62"/>
        <v>0</v>
      </c>
      <c r="BK42" s="38">
        <f t="shared" si="62"/>
        <v>0</v>
      </c>
      <c r="BL42" s="38">
        <f t="shared" si="62"/>
        <v>0</v>
      </c>
      <c r="BM42" s="38">
        <f t="shared" si="62"/>
        <v>0</v>
      </c>
      <c r="BN42" s="38">
        <f t="shared" si="62"/>
        <v>0</v>
      </c>
      <c r="BO42" s="38">
        <f t="shared" si="62"/>
        <v>0</v>
      </c>
      <c r="BP42" s="38">
        <f t="shared" ref="BP42:BP45" si="63">SUM(BP43,BP44,BP45)</f>
        <v>0</v>
      </c>
      <c r="BQ42" s="38">
        <f t="shared" ref="BQ42:BQ45" si="64">SUM(BQ43,BQ44,BQ45)</f>
        <v>0</v>
      </c>
      <c r="BR42" s="38">
        <f t="shared" ref="BR42:BR45" si="65">SUM(BR43,BR44,BR45)</f>
        <v>0</v>
      </c>
      <c r="BS42" s="38">
        <f t="shared" ref="BS42:BS45" si="66">SUM(BS43,BS44,BS45)</f>
        <v>0</v>
      </c>
      <c r="BT42" s="38">
        <f t="shared" ref="BT42:CD45" si="67">SUM(BT43,BT44,BT45)</f>
        <v>0</v>
      </c>
      <c r="BU42" s="38">
        <f t="shared" si="62"/>
        <v>0</v>
      </c>
      <c r="BV42" s="38">
        <f t="shared" si="62"/>
        <v>0</v>
      </c>
      <c r="BW42" s="38">
        <f t="shared" si="62"/>
        <v>0</v>
      </c>
      <c r="BX42" s="38">
        <f t="shared" si="62"/>
        <v>0</v>
      </c>
      <c r="BY42" s="38">
        <f t="shared" si="62"/>
        <v>0</v>
      </c>
      <c r="BZ42" s="38">
        <f t="shared" ref="BZ42" si="68">SUM(BZ43,BZ44,BZ45)</f>
        <v>0</v>
      </c>
      <c r="CA42" s="38">
        <f t="shared" ref="CA42" si="69">SUM(CA43,CA44,CA45)</f>
        <v>0</v>
      </c>
      <c r="CB42" s="38">
        <f t="shared" ref="CB42" si="70">SUM(CB43,CB44,CB45)</f>
        <v>0</v>
      </c>
      <c r="CC42" s="38">
        <f t="shared" ref="CC42" si="71">SUM(CC43,CC44,CC45)</f>
        <v>0</v>
      </c>
      <c r="CD42" s="38">
        <f t="shared" ref="CD42" si="72">SUM(CD43,CD44,CD45)</f>
        <v>0</v>
      </c>
      <c r="CE42" s="38">
        <f t="shared" ref="CE42:CN42" si="73">SUM(CE43,CE44,CE45)</f>
        <v>0</v>
      </c>
      <c r="CF42" s="38">
        <f t="shared" si="73"/>
        <v>0</v>
      </c>
      <c r="CG42" s="38">
        <f t="shared" si="73"/>
        <v>0</v>
      </c>
      <c r="CH42" s="38">
        <f t="shared" si="73"/>
        <v>0</v>
      </c>
      <c r="CI42" s="38">
        <f t="shared" si="73"/>
        <v>0</v>
      </c>
      <c r="CJ42" s="38">
        <f t="shared" si="73"/>
        <v>0</v>
      </c>
      <c r="CK42" s="38">
        <f t="shared" si="73"/>
        <v>0</v>
      </c>
      <c r="CL42" s="38">
        <f t="shared" si="73"/>
        <v>0</v>
      </c>
      <c r="CM42" s="38">
        <f t="shared" si="73"/>
        <v>0</v>
      </c>
      <c r="CN42" s="38">
        <f t="shared" si="73"/>
        <v>0</v>
      </c>
      <c r="CO42" s="35" t="s">
        <v>152</v>
      </c>
    </row>
    <row r="43" spans="1:93" s="18" customFormat="1" ht="110.25" x14ac:dyDescent="0.25">
      <c r="A43" s="36" t="s">
        <v>345</v>
      </c>
      <c r="B43" s="37" t="s">
        <v>91</v>
      </c>
      <c r="C43" s="35" t="s">
        <v>152</v>
      </c>
      <c r="D43" s="35" t="s">
        <v>152</v>
      </c>
      <c r="E43" s="35" t="s">
        <v>152</v>
      </c>
      <c r="F43" s="35" t="s">
        <v>152</v>
      </c>
      <c r="G43" s="35" t="s">
        <v>152</v>
      </c>
      <c r="H43" s="38">
        <v>0</v>
      </c>
      <c r="I43" s="38">
        <v>0</v>
      </c>
      <c r="J43" s="35" t="s">
        <v>152</v>
      </c>
      <c r="K43" s="38">
        <v>0</v>
      </c>
      <c r="L43" s="38">
        <v>0</v>
      </c>
      <c r="M43" s="35" t="s">
        <v>152</v>
      </c>
      <c r="N43" s="35" t="s">
        <v>152</v>
      </c>
      <c r="O43" s="35" t="s">
        <v>152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f t="shared" si="47"/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f t="shared" si="62"/>
        <v>0</v>
      </c>
      <c r="AW43" s="38">
        <f t="shared" si="62"/>
        <v>0</v>
      </c>
      <c r="AX43" s="38">
        <f t="shared" si="62"/>
        <v>0</v>
      </c>
      <c r="AY43" s="38">
        <f t="shared" si="62"/>
        <v>0</v>
      </c>
      <c r="AZ43" s="38">
        <f t="shared" si="62"/>
        <v>0</v>
      </c>
      <c r="BA43" s="38">
        <f t="shared" si="62"/>
        <v>0</v>
      </c>
      <c r="BB43" s="38">
        <f t="shared" si="62"/>
        <v>0</v>
      </c>
      <c r="BC43" s="38">
        <f t="shared" si="62"/>
        <v>0</v>
      </c>
      <c r="BD43" s="38">
        <f t="shared" si="62"/>
        <v>0</v>
      </c>
      <c r="BE43" s="38">
        <f t="shared" si="62"/>
        <v>0</v>
      </c>
      <c r="BF43" s="38">
        <f t="shared" si="62"/>
        <v>0</v>
      </c>
      <c r="BG43" s="38">
        <f t="shared" si="62"/>
        <v>0</v>
      </c>
      <c r="BH43" s="38">
        <f t="shared" si="62"/>
        <v>0</v>
      </c>
      <c r="BI43" s="38">
        <f t="shared" si="62"/>
        <v>0</v>
      </c>
      <c r="BJ43" s="38">
        <f t="shared" si="62"/>
        <v>0</v>
      </c>
      <c r="BK43" s="38">
        <f t="shared" si="62"/>
        <v>0</v>
      </c>
      <c r="BL43" s="38">
        <f t="shared" si="62"/>
        <v>0</v>
      </c>
      <c r="BM43" s="38">
        <f t="shared" si="62"/>
        <v>0</v>
      </c>
      <c r="BN43" s="38">
        <f t="shared" si="62"/>
        <v>0</v>
      </c>
      <c r="BO43" s="38">
        <f t="shared" si="62"/>
        <v>0</v>
      </c>
      <c r="BP43" s="38">
        <f t="shared" si="63"/>
        <v>0</v>
      </c>
      <c r="BQ43" s="38">
        <f t="shared" si="64"/>
        <v>0</v>
      </c>
      <c r="BR43" s="38">
        <f t="shared" si="65"/>
        <v>0</v>
      </c>
      <c r="BS43" s="38">
        <f t="shared" si="66"/>
        <v>0</v>
      </c>
      <c r="BT43" s="38">
        <f t="shared" si="67"/>
        <v>0</v>
      </c>
      <c r="BU43" s="38">
        <f t="shared" si="67"/>
        <v>0</v>
      </c>
      <c r="BV43" s="38">
        <f t="shared" si="67"/>
        <v>0</v>
      </c>
      <c r="BW43" s="38">
        <f t="shared" si="67"/>
        <v>0</v>
      </c>
      <c r="BX43" s="38">
        <f t="shared" si="67"/>
        <v>0</v>
      </c>
      <c r="BY43" s="38">
        <f t="shared" si="67"/>
        <v>0</v>
      </c>
      <c r="BZ43" s="38">
        <f t="shared" si="67"/>
        <v>0</v>
      </c>
      <c r="CA43" s="38">
        <f t="shared" si="67"/>
        <v>0</v>
      </c>
      <c r="CB43" s="38">
        <f t="shared" si="67"/>
        <v>0</v>
      </c>
      <c r="CC43" s="38">
        <f t="shared" si="67"/>
        <v>0</v>
      </c>
      <c r="CD43" s="38">
        <f t="shared" si="67"/>
        <v>0</v>
      </c>
      <c r="CE43" s="38">
        <f t="shared" ref="CE43:CI45" si="74">BU43+BK43+BA43+AQ43+AG43</f>
        <v>0</v>
      </c>
      <c r="CF43" s="38">
        <f t="shared" si="74"/>
        <v>0</v>
      </c>
      <c r="CG43" s="38">
        <f t="shared" si="74"/>
        <v>0</v>
      </c>
      <c r="CH43" s="38">
        <f t="shared" si="74"/>
        <v>0</v>
      </c>
      <c r="CI43" s="38">
        <f t="shared" si="74"/>
        <v>0</v>
      </c>
      <c r="CJ43" s="38">
        <f t="shared" ref="CJ43:CN45" si="75">BU43+BK43+AV43+AL43+BF43</f>
        <v>0</v>
      </c>
      <c r="CK43" s="38">
        <f t="shared" si="75"/>
        <v>0</v>
      </c>
      <c r="CL43" s="38">
        <f t="shared" si="75"/>
        <v>0</v>
      </c>
      <c r="CM43" s="38">
        <f t="shared" si="75"/>
        <v>0</v>
      </c>
      <c r="CN43" s="38">
        <f t="shared" si="75"/>
        <v>0</v>
      </c>
      <c r="CO43" s="35" t="s">
        <v>152</v>
      </c>
    </row>
    <row r="44" spans="1:93" s="18" customFormat="1" ht="94.5" x14ac:dyDescent="0.25">
      <c r="A44" s="36" t="s">
        <v>346</v>
      </c>
      <c r="B44" s="37" t="s">
        <v>92</v>
      </c>
      <c r="C44" s="35" t="s">
        <v>152</v>
      </c>
      <c r="D44" s="35" t="s">
        <v>152</v>
      </c>
      <c r="E44" s="35" t="s">
        <v>152</v>
      </c>
      <c r="F44" s="35" t="s">
        <v>152</v>
      </c>
      <c r="G44" s="35" t="s">
        <v>152</v>
      </c>
      <c r="H44" s="38">
        <v>0</v>
      </c>
      <c r="I44" s="38">
        <v>0</v>
      </c>
      <c r="J44" s="35" t="s">
        <v>152</v>
      </c>
      <c r="K44" s="38">
        <v>0</v>
      </c>
      <c r="L44" s="38">
        <v>0</v>
      </c>
      <c r="M44" s="35" t="s">
        <v>152</v>
      </c>
      <c r="N44" s="35" t="s">
        <v>152</v>
      </c>
      <c r="O44" s="35" t="s">
        <v>152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f t="shared" si="47"/>
        <v>0</v>
      </c>
      <c r="V44" s="38">
        <v>0</v>
      </c>
      <c r="W44" s="38">
        <v>0</v>
      </c>
      <c r="X44" s="38">
        <v>0</v>
      </c>
      <c r="Y44" s="38">
        <v>0</v>
      </c>
      <c r="Z44" s="38">
        <f t="shared" si="6"/>
        <v>0</v>
      </c>
      <c r="AA44" s="38">
        <f t="shared" ref="AA44:AA45" si="76">AC44+AW44</f>
        <v>0</v>
      </c>
      <c r="AB44" s="38">
        <f t="shared" ref="AB44:AB45" si="77">AD44+AX44</f>
        <v>0</v>
      </c>
      <c r="AC44" s="38">
        <f t="shared" ref="AC44:AC45" si="78">AE44+AY44</f>
        <v>0</v>
      </c>
      <c r="AD44" s="38">
        <f t="shared" ref="AD44:AD45" si="79">AF44+AZ44</f>
        <v>0</v>
      </c>
      <c r="AE44" s="38">
        <f t="shared" ref="AE44:AE45" si="80">AG44+BA44</f>
        <v>0</v>
      </c>
      <c r="AF44" s="38">
        <f t="shared" ref="AF44:AF45" si="81">AH44+BB44</f>
        <v>0</v>
      </c>
      <c r="AG44" s="38">
        <f t="shared" ref="AG44:AG45" si="82">AI44+BC44</f>
        <v>0</v>
      </c>
      <c r="AH44" s="38">
        <f t="shared" ref="AH44:AH45" si="83">AJ44+BD44</f>
        <v>0</v>
      </c>
      <c r="AI44" s="38">
        <f t="shared" ref="AI44:AI45" si="84">AK44+BE44</f>
        <v>0</v>
      </c>
      <c r="AJ44" s="38">
        <f t="shared" ref="AJ44:AJ45" si="85">AL44+BF44</f>
        <v>0</v>
      </c>
      <c r="AK44" s="38">
        <f t="shared" ref="AK44:AK45" si="86">AM44+BG44</f>
        <v>0</v>
      </c>
      <c r="AL44" s="38">
        <f t="shared" ref="AL44:AL45" si="87">AN44+BH44</f>
        <v>0</v>
      </c>
      <c r="AM44" s="38">
        <f t="shared" ref="AM44:AM45" si="88">AO44+BI44</f>
        <v>0</v>
      </c>
      <c r="AN44" s="38">
        <f t="shared" ref="AN44:AN45" si="89">AP44+BJ44</f>
        <v>0</v>
      </c>
      <c r="AO44" s="38">
        <f t="shared" ref="AO44:AO45" si="90">AQ44+BK44</f>
        <v>0</v>
      </c>
      <c r="AP44" s="38">
        <f t="shared" ref="AP44:AP45" si="91">AR44+BL44</f>
        <v>0</v>
      </c>
      <c r="AQ44" s="38">
        <f t="shared" ref="AQ44:AQ45" si="92">AS44+BM44</f>
        <v>0</v>
      </c>
      <c r="AR44" s="38">
        <f t="shared" ref="AR44:AR45" si="93">AT44+BN44</f>
        <v>0</v>
      </c>
      <c r="AS44" s="38">
        <f t="shared" ref="AS44:AS45" si="94">AU44+BO44</f>
        <v>0</v>
      </c>
      <c r="AT44" s="38">
        <f t="shared" ref="AT44:AT45" si="95">AV44+BP44</f>
        <v>0</v>
      </c>
      <c r="AU44" s="38">
        <f t="shared" ref="AU44:AU45" si="96">AW44+BQ44</f>
        <v>0</v>
      </c>
      <c r="AV44" s="38">
        <f t="shared" si="62"/>
        <v>0</v>
      </c>
      <c r="AW44" s="38">
        <f t="shared" si="62"/>
        <v>0</v>
      </c>
      <c r="AX44" s="38">
        <f t="shared" si="62"/>
        <v>0</v>
      </c>
      <c r="AY44" s="38">
        <f t="shared" si="62"/>
        <v>0</v>
      </c>
      <c r="AZ44" s="38">
        <f t="shared" si="62"/>
        <v>0</v>
      </c>
      <c r="BA44" s="38">
        <f t="shared" si="62"/>
        <v>0</v>
      </c>
      <c r="BB44" s="38">
        <f t="shared" si="62"/>
        <v>0</v>
      </c>
      <c r="BC44" s="38">
        <f t="shared" si="62"/>
        <v>0</v>
      </c>
      <c r="BD44" s="38">
        <f t="shared" si="62"/>
        <v>0</v>
      </c>
      <c r="BE44" s="38">
        <f t="shared" si="62"/>
        <v>0</v>
      </c>
      <c r="BF44" s="38">
        <f t="shared" si="62"/>
        <v>0</v>
      </c>
      <c r="BG44" s="38">
        <f t="shared" si="62"/>
        <v>0</v>
      </c>
      <c r="BH44" s="38">
        <f t="shared" si="62"/>
        <v>0</v>
      </c>
      <c r="BI44" s="38">
        <f t="shared" si="62"/>
        <v>0</v>
      </c>
      <c r="BJ44" s="38">
        <f t="shared" si="62"/>
        <v>0</v>
      </c>
      <c r="BK44" s="38">
        <f t="shared" si="62"/>
        <v>0</v>
      </c>
      <c r="BL44" s="38">
        <f t="shared" si="62"/>
        <v>0</v>
      </c>
      <c r="BM44" s="38">
        <f t="shared" si="62"/>
        <v>0</v>
      </c>
      <c r="BN44" s="38">
        <f t="shared" si="62"/>
        <v>0</v>
      </c>
      <c r="BO44" s="38">
        <f t="shared" si="62"/>
        <v>0</v>
      </c>
      <c r="BP44" s="38">
        <f t="shared" si="63"/>
        <v>0</v>
      </c>
      <c r="BQ44" s="38">
        <f t="shared" si="64"/>
        <v>0</v>
      </c>
      <c r="BR44" s="38">
        <f t="shared" si="65"/>
        <v>0</v>
      </c>
      <c r="BS44" s="38">
        <f t="shared" si="66"/>
        <v>0</v>
      </c>
      <c r="BT44" s="38">
        <f t="shared" si="67"/>
        <v>0</v>
      </c>
      <c r="BU44" s="38">
        <f t="shared" si="67"/>
        <v>0</v>
      </c>
      <c r="BV44" s="38">
        <f t="shared" si="67"/>
        <v>0</v>
      </c>
      <c r="BW44" s="38">
        <f t="shared" si="67"/>
        <v>0</v>
      </c>
      <c r="BX44" s="38">
        <f t="shared" si="67"/>
        <v>0</v>
      </c>
      <c r="BY44" s="38">
        <f t="shared" si="67"/>
        <v>0</v>
      </c>
      <c r="BZ44" s="38">
        <f t="shared" si="67"/>
        <v>0</v>
      </c>
      <c r="CA44" s="38">
        <f t="shared" si="67"/>
        <v>0</v>
      </c>
      <c r="CB44" s="38">
        <f t="shared" si="67"/>
        <v>0</v>
      </c>
      <c r="CC44" s="38">
        <f t="shared" si="67"/>
        <v>0</v>
      </c>
      <c r="CD44" s="38">
        <f t="shared" si="67"/>
        <v>0</v>
      </c>
      <c r="CE44" s="38">
        <f t="shared" si="74"/>
        <v>0</v>
      </c>
      <c r="CF44" s="38">
        <f t="shared" si="74"/>
        <v>0</v>
      </c>
      <c r="CG44" s="38">
        <f t="shared" si="74"/>
        <v>0</v>
      </c>
      <c r="CH44" s="38">
        <f t="shared" si="74"/>
        <v>0</v>
      </c>
      <c r="CI44" s="38">
        <f t="shared" si="74"/>
        <v>0</v>
      </c>
      <c r="CJ44" s="38">
        <f t="shared" si="75"/>
        <v>0</v>
      </c>
      <c r="CK44" s="38">
        <f t="shared" si="75"/>
        <v>0</v>
      </c>
      <c r="CL44" s="38">
        <f t="shared" si="75"/>
        <v>0</v>
      </c>
      <c r="CM44" s="38">
        <f t="shared" si="75"/>
        <v>0</v>
      </c>
      <c r="CN44" s="38">
        <f t="shared" si="75"/>
        <v>0</v>
      </c>
      <c r="CO44" s="35" t="s">
        <v>152</v>
      </c>
    </row>
    <row r="45" spans="1:93" s="18" customFormat="1" ht="94.5" x14ac:dyDescent="0.25">
      <c r="A45" s="36" t="s">
        <v>347</v>
      </c>
      <c r="B45" s="37" t="s">
        <v>93</v>
      </c>
      <c r="C45" s="35" t="s">
        <v>152</v>
      </c>
      <c r="D45" s="35" t="s">
        <v>152</v>
      </c>
      <c r="E45" s="35" t="s">
        <v>152</v>
      </c>
      <c r="F45" s="35" t="s">
        <v>152</v>
      </c>
      <c r="G45" s="35" t="s">
        <v>152</v>
      </c>
      <c r="H45" s="38">
        <v>0</v>
      </c>
      <c r="I45" s="38">
        <v>0</v>
      </c>
      <c r="J45" s="35" t="s">
        <v>152</v>
      </c>
      <c r="K45" s="38">
        <v>0</v>
      </c>
      <c r="L45" s="38">
        <v>0</v>
      </c>
      <c r="M45" s="35" t="s">
        <v>152</v>
      </c>
      <c r="N45" s="35" t="s">
        <v>152</v>
      </c>
      <c r="O45" s="35" t="s">
        <v>152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f t="shared" si="47"/>
        <v>0</v>
      </c>
      <c r="V45" s="38">
        <v>0</v>
      </c>
      <c r="W45" s="38">
        <v>0</v>
      </c>
      <c r="X45" s="38">
        <v>0</v>
      </c>
      <c r="Y45" s="38">
        <v>0</v>
      </c>
      <c r="Z45" s="38">
        <f t="shared" si="6"/>
        <v>0</v>
      </c>
      <c r="AA45" s="38">
        <f t="shared" si="76"/>
        <v>0</v>
      </c>
      <c r="AB45" s="38">
        <f t="shared" si="77"/>
        <v>0</v>
      </c>
      <c r="AC45" s="38">
        <f t="shared" si="78"/>
        <v>0</v>
      </c>
      <c r="AD45" s="38">
        <f t="shared" si="79"/>
        <v>0</v>
      </c>
      <c r="AE45" s="38">
        <f t="shared" si="80"/>
        <v>0</v>
      </c>
      <c r="AF45" s="38">
        <f t="shared" si="81"/>
        <v>0</v>
      </c>
      <c r="AG45" s="38">
        <f t="shared" si="82"/>
        <v>0</v>
      </c>
      <c r="AH45" s="38">
        <f t="shared" si="83"/>
        <v>0</v>
      </c>
      <c r="AI45" s="38">
        <f t="shared" si="84"/>
        <v>0</v>
      </c>
      <c r="AJ45" s="38">
        <f t="shared" si="85"/>
        <v>0</v>
      </c>
      <c r="AK45" s="38">
        <f t="shared" si="86"/>
        <v>0</v>
      </c>
      <c r="AL45" s="38">
        <f t="shared" si="87"/>
        <v>0</v>
      </c>
      <c r="AM45" s="38">
        <f t="shared" si="88"/>
        <v>0</v>
      </c>
      <c r="AN45" s="38">
        <f t="shared" si="89"/>
        <v>0</v>
      </c>
      <c r="AO45" s="38">
        <f t="shared" si="90"/>
        <v>0</v>
      </c>
      <c r="AP45" s="38">
        <f t="shared" si="91"/>
        <v>0</v>
      </c>
      <c r="AQ45" s="38">
        <f t="shared" si="92"/>
        <v>0</v>
      </c>
      <c r="AR45" s="38">
        <f t="shared" si="93"/>
        <v>0</v>
      </c>
      <c r="AS45" s="38">
        <f t="shared" si="94"/>
        <v>0</v>
      </c>
      <c r="AT45" s="38">
        <f t="shared" si="95"/>
        <v>0</v>
      </c>
      <c r="AU45" s="38">
        <f t="shared" si="96"/>
        <v>0</v>
      </c>
      <c r="AV45" s="38">
        <f t="shared" si="62"/>
        <v>0</v>
      </c>
      <c r="AW45" s="38">
        <f t="shared" si="62"/>
        <v>0</v>
      </c>
      <c r="AX45" s="38">
        <f t="shared" si="62"/>
        <v>0</v>
      </c>
      <c r="AY45" s="38">
        <f t="shared" si="62"/>
        <v>0</v>
      </c>
      <c r="AZ45" s="38">
        <f t="shared" si="62"/>
        <v>0</v>
      </c>
      <c r="BA45" s="38">
        <f t="shared" si="62"/>
        <v>0</v>
      </c>
      <c r="BB45" s="38">
        <f t="shared" si="62"/>
        <v>0</v>
      </c>
      <c r="BC45" s="38">
        <f t="shared" si="62"/>
        <v>0</v>
      </c>
      <c r="BD45" s="38">
        <f t="shared" si="62"/>
        <v>0</v>
      </c>
      <c r="BE45" s="38">
        <f t="shared" si="62"/>
        <v>0</v>
      </c>
      <c r="BF45" s="38">
        <f t="shared" si="62"/>
        <v>0</v>
      </c>
      <c r="BG45" s="38">
        <f t="shared" si="62"/>
        <v>0</v>
      </c>
      <c r="BH45" s="38">
        <f t="shared" si="62"/>
        <v>0</v>
      </c>
      <c r="BI45" s="38">
        <f t="shared" si="62"/>
        <v>0</v>
      </c>
      <c r="BJ45" s="38">
        <f t="shared" si="62"/>
        <v>0</v>
      </c>
      <c r="BK45" s="38">
        <f t="shared" si="62"/>
        <v>0</v>
      </c>
      <c r="BL45" s="38">
        <f t="shared" si="62"/>
        <v>0</v>
      </c>
      <c r="BM45" s="38">
        <f t="shared" si="62"/>
        <v>0</v>
      </c>
      <c r="BN45" s="38">
        <f t="shared" si="62"/>
        <v>0</v>
      </c>
      <c r="BO45" s="38">
        <f t="shared" si="62"/>
        <v>0</v>
      </c>
      <c r="BP45" s="38">
        <f t="shared" si="63"/>
        <v>0</v>
      </c>
      <c r="BQ45" s="38">
        <f t="shared" si="64"/>
        <v>0</v>
      </c>
      <c r="BR45" s="38">
        <f t="shared" si="65"/>
        <v>0</v>
      </c>
      <c r="BS45" s="38">
        <f t="shared" si="66"/>
        <v>0</v>
      </c>
      <c r="BT45" s="38">
        <f t="shared" si="67"/>
        <v>0</v>
      </c>
      <c r="BU45" s="38">
        <f t="shared" si="67"/>
        <v>0</v>
      </c>
      <c r="BV45" s="38">
        <f t="shared" si="67"/>
        <v>0</v>
      </c>
      <c r="BW45" s="38">
        <f t="shared" si="67"/>
        <v>0</v>
      </c>
      <c r="BX45" s="38">
        <f t="shared" si="67"/>
        <v>0</v>
      </c>
      <c r="BY45" s="38">
        <f t="shared" si="67"/>
        <v>0</v>
      </c>
      <c r="BZ45" s="38">
        <f t="shared" si="67"/>
        <v>0</v>
      </c>
      <c r="CA45" s="38">
        <f t="shared" si="67"/>
        <v>0</v>
      </c>
      <c r="CB45" s="38">
        <f t="shared" si="67"/>
        <v>0</v>
      </c>
      <c r="CC45" s="38">
        <f t="shared" si="67"/>
        <v>0</v>
      </c>
      <c r="CD45" s="38">
        <f t="shared" si="67"/>
        <v>0</v>
      </c>
      <c r="CE45" s="38">
        <f t="shared" si="74"/>
        <v>0</v>
      </c>
      <c r="CF45" s="38">
        <f t="shared" si="74"/>
        <v>0</v>
      </c>
      <c r="CG45" s="38">
        <f t="shared" si="74"/>
        <v>0</v>
      </c>
      <c r="CH45" s="38">
        <f t="shared" si="74"/>
        <v>0</v>
      </c>
      <c r="CI45" s="38">
        <f t="shared" si="74"/>
        <v>0</v>
      </c>
      <c r="CJ45" s="38">
        <f t="shared" si="75"/>
        <v>0</v>
      </c>
      <c r="CK45" s="38">
        <f t="shared" si="75"/>
        <v>0</v>
      </c>
      <c r="CL45" s="38">
        <f t="shared" si="75"/>
        <v>0</v>
      </c>
      <c r="CM45" s="38">
        <f t="shared" si="75"/>
        <v>0</v>
      </c>
      <c r="CN45" s="38">
        <f t="shared" si="75"/>
        <v>0</v>
      </c>
      <c r="CO45" s="35" t="s">
        <v>152</v>
      </c>
    </row>
    <row r="46" spans="1:93" s="18" customFormat="1" ht="31.5" x14ac:dyDescent="0.25">
      <c r="A46" s="36" t="s">
        <v>94</v>
      </c>
      <c r="B46" s="37" t="s">
        <v>90</v>
      </c>
      <c r="C46" s="35" t="s">
        <v>152</v>
      </c>
      <c r="D46" s="35" t="s">
        <v>152</v>
      </c>
      <c r="E46" s="35" t="s">
        <v>152</v>
      </c>
      <c r="F46" s="35" t="s">
        <v>152</v>
      </c>
      <c r="G46" s="35" t="s">
        <v>152</v>
      </c>
      <c r="H46" s="38">
        <v>0</v>
      </c>
      <c r="I46" s="38">
        <v>0</v>
      </c>
      <c r="J46" s="35" t="s">
        <v>152</v>
      </c>
      <c r="K46" s="38">
        <v>0</v>
      </c>
      <c r="L46" s="38">
        <v>0</v>
      </c>
      <c r="M46" s="35" t="s">
        <v>152</v>
      </c>
      <c r="N46" s="38">
        <f>SUM(N47,N48,N49)</f>
        <v>0</v>
      </c>
      <c r="O46" s="38">
        <f t="shared" ref="O46:BY46" si="97">SUM(O47,O48,O49)</f>
        <v>0</v>
      </c>
      <c r="P46" s="38">
        <f t="shared" si="97"/>
        <v>0</v>
      </c>
      <c r="Q46" s="38">
        <f t="shared" si="97"/>
        <v>0</v>
      </c>
      <c r="R46" s="38">
        <f t="shared" si="97"/>
        <v>0</v>
      </c>
      <c r="S46" s="38">
        <f t="shared" si="97"/>
        <v>0</v>
      </c>
      <c r="T46" s="38">
        <f t="shared" si="97"/>
        <v>0</v>
      </c>
      <c r="U46" s="38">
        <f t="shared" si="97"/>
        <v>0</v>
      </c>
      <c r="V46" s="38">
        <f t="shared" si="97"/>
        <v>0</v>
      </c>
      <c r="W46" s="38">
        <f t="shared" si="97"/>
        <v>0</v>
      </c>
      <c r="X46" s="38">
        <f t="shared" si="97"/>
        <v>0</v>
      </c>
      <c r="Y46" s="38">
        <f t="shared" si="97"/>
        <v>0</v>
      </c>
      <c r="Z46" s="38">
        <f t="shared" si="6"/>
        <v>0</v>
      </c>
      <c r="AA46" s="38">
        <f t="shared" si="97"/>
        <v>0</v>
      </c>
      <c r="AB46" s="38">
        <f t="shared" si="97"/>
        <v>0</v>
      </c>
      <c r="AC46" s="38">
        <f t="shared" si="97"/>
        <v>0</v>
      </c>
      <c r="AD46" s="38">
        <f t="shared" si="11"/>
        <v>0</v>
      </c>
      <c r="AE46" s="38">
        <f t="shared" si="97"/>
        <v>0</v>
      </c>
      <c r="AF46" s="38">
        <f t="shared" si="12"/>
        <v>0</v>
      </c>
      <c r="AG46" s="38">
        <f t="shared" si="97"/>
        <v>0</v>
      </c>
      <c r="AH46" s="38">
        <f t="shared" si="97"/>
        <v>0</v>
      </c>
      <c r="AI46" s="38">
        <f t="shared" si="97"/>
        <v>0</v>
      </c>
      <c r="AJ46" s="38">
        <f t="shared" si="97"/>
        <v>0</v>
      </c>
      <c r="AK46" s="38">
        <f t="shared" si="97"/>
        <v>0</v>
      </c>
      <c r="AL46" s="38">
        <f t="shared" si="13"/>
        <v>0</v>
      </c>
      <c r="AM46" s="38">
        <f t="shared" si="97"/>
        <v>0</v>
      </c>
      <c r="AN46" s="38">
        <f t="shared" si="97"/>
        <v>0</v>
      </c>
      <c r="AO46" s="38">
        <f t="shared" si="97"/>
        <v>0</v>
      </c>
      <c r="AP46" s="38">
        <f t="shared" si="97"/>
        <v>0</v>
      </c>
      <c r="AQ46" s="38">
        <f t="shared" si="97"/>
        <v>0</v>
      </c>
      <c r="AR46" s="38">
        <f t="shared" si="97"/>
        <v>0</v>
      </c>
      <c r="AS46" s="38">
        <f t="shared" si="97"/>
        <v>0</v>
      </c>
      <c r="AT46" s="38">
        <f t="shared" si="97"/>
        <v>0</v>
      </c>
      <c r="AU46" s="38">
        <f t="shared" si="97"/>
        <v>0</v>
      </c>
      <c r="AV46" s="38">
        <f t="shared" si="97"/>
        <v>0</v>
      </c>
      <c r="AW46" s="38">
        <f t="shared" si="97"/>
        <v>0</v>
      </c>
      <c r="AX46" s="38">
        <f t="shared" si="97"/>
        <v>0</v>
      </c>
      <c r="AY46" s="38">
        <f t="shared" si="97"/>
        <v>0</v>
      </c>
      <c r="AZ46" s="38">
        <f t="shared" si="97"/>
        <v>0</v>
      </c>
      <c r="BA46" s="38">
        <f t="shared" si="97"/>
        <v>0</v>
      </c>
      <c r="BB46" s="38">
        <f t="shared" si="97"/>
        <v>0</v>
      </c>
      <c r="BC46" s="38">
        <f t="shared" si="97"/>
        <v>0</v>
      </c>
      <c r="BD46" s="38">
        <f t="shared" si="97"/>
        <v>0</v>
      </c>
      <c r="BE46" s="38">
        <f t="shared" si="97"/>
        <v>0</v>
      </c>
      <c r="BF46" s="38">
        <f t="shared" si="97"/>
        <v>0</v>
      </c>
      <c r="BG46" s="38">
        <f t="shared" si="97"/>
        <v>0</v>
      </c>
      <c r="BH46" s="38">
        <f t="shared" si="97"/>
        <v>0</v>
      </c>
      <c r="BI46" s="38">
        <f t="shared" si="97"/>
        <v>0</v>
      </c>
      <c r="BJ46" s="38">
        <f t="shared" si="97"/>
        <v>0</v>
      </c>
      <c r="BK46" s="38">
        <f t="shared" si="97"/>
        <v>0</v>
      </c>
      <c r="BL46" s="38">
        <f t="shared" si="97"/>
        <v>0</v>
      </c>
      <c r="BM46" s="38">
        <f t="shared" si="97"/>
        <v>0</v>
      </c>
      <c r="BN46" s="38">
        <f t="shared" si="97"/>
        <v>0</v>
      </c>
      <c r="BO46" s="38">
        <f t="shared" si="97"/>
        <v>0</v>
      </c>
      <c r="BP46" s="38">
        <f t="shared" ref="BP46" si="98">SUM(BP47,BP48,BP49)</f>
        <v>0</v>
      </c>
      <c r="BQ46" s="38">
        <f t="shared" ref="BQ46" si="99">SUM(BQ47,BQ48,BQ49)</f>
        <v>0</v>
      </c>
      <c r="BR46" s="38">
        <f t="shared" ref="BR46" si="100">SUM(BR47,BR48,BR49)</f>
        <v>0</v>
      </c>
      <c r="BS46" s="38">
        <f t="shared" ref="BS46" si="101">SUM(BS47,BS48,BS49)</f>
        <v>0</v>
      </c>
      <c r="BT46" s="38">
        <f t="shared" ref="BT46" si="102">SUM(BT47,BT48,BT49)</f>
        <v>0</v>
      </c>
      <c r="BU46" s="38">
        <f t="shared" si="97"/>
        <v>0</v>
      </c>
      <c r="BV46" s="38">
        <f t="shared" si="97"/>
        <v>0</v>
      </c>
      <c r="BW46" s="38">
        <f t="shared" si="97"/>
        <v>0</v>
      </c>
      <c r="BX46" s="38">
        <f t="shared" si="97"/>
        <v>0</v>
      </c>
      <c r="BY46" s="38">
        <f t="shared" si="97"/>
        <v>0</v>
      </c>
      <c r="BZ46" s="38">
        <f t="shared" ref="BZ46" si="103">SUM(BZ47,BZ48,BZ49)</f>
        <v>0</v>
      </c>
      <c r="CA46" s="38">
        <f t="shared" ref="CA46" si="104">SUM(CA47,CA48,CA49)</f>
        <v>0</v>
      </c>
      <c r="CB46" s="38">
        <f t="shared" ref="CB46" si="105">SUM(CB47,CB48,CB49)</f>
        <v>0</v>
      </c>
      <c r="CC46" s="38">
        <f t="shared" ref="CC46" si="106">SUM(CC47,CC48,CC49)</f>
        <v>0</v>
      </c>
      <c r="CD46" s="38">
        <f t="shared" ref="CD46" si="107">SUM(CD47,CD48,CD49)</f>
        <v>0</v>
      </c>
      <c r="CE46" s="38">
        <f t="shared" ref="CE46:CN46" si="108">SUM(CE47,CE48,CE49)</f>
        <v>0</v>
      </c>
      <c r="CF46" s="38">
        <f t="shared" si="108"/>
        <v>0</v>
      </c>
      <c r="CG46" s="38">
        <f t="shared" si="108"/>
        <v>0</v>
      </c>
      <c r="CH46" s="38">
        <f t="shared" si="108"/>
        <v>0</v>
      </c>
      <c r="CI46" s="38">
        <f t="shared" si="108"/>
        <v>0</v>
      </c>
      <c r="CJ46" s="38">
        <f t="shared" si="108"/>
        <v>0</v>
      </c>
      <c r="CK46" s="38">
        <f t="shared" si="108"/>
        <v>0</v>
      </c>
      <c r="CL46" s="38">
        <f t="shared" si="108"/>
        <v>0</v>
      </c>
      <c r="CM46" s="38">
        <f t="shared" si="108"/>
        <v>0</v>
      </c>
      <c r="CN46" s="38">
        <f t="shared" si="108"/>
        <v>0</v>
      </c>
      <c r="CO46" s="35" t="s">
        <v>152</v>
      </c>
    </row>
    <row r="47" spans="1:93" s="18" customFormat="1" ht="110.25" x14ac:dyDescent="0.25">
      <c r="A47" s="36" t="s">
        <v>348</v>
      </c>
      <c r="B47" s="37" t="s">
        <v>91</v>
      </c>
      <c r="C47" s="35" t="s">
        <v>152</v>
      </c>
      <c r="D47" s="35" t="s">
        <v>152</v>
      </c>
      <c r="E47" s="35" t="s">
        <v>152</v>
      </c>
      <c r="F47" s="35" t="s">
        <v>152</v>
      </c>
      <c r="G47" s="35" t="s">
        <v>152</v>
      </c>
      <c r="H47" s="38">
        <v>0</v>
      </c>
      <c r="I47" s="38">
        <v>0</v>
      </c>
      <c r="J47" s="35" t="s">
        <v>152</v>
      </c>
      <c r="K47" s="38">
        <v>0</v>
      </c>
      <c r="L47" s="38">
        <v>0</v>
      </c>
      <c r="M47" s="35" t="s">
        <v>152</v>
      </c>
      <c r="N47" s="35" t="s">
        <v>152</v>
      </c>
      <c r="O47" s="35" t="s">
        <v>152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f t="shared" si="47"/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3"/>
      <c r="CE47" s="38">
        <f t="shared" ref="CE47:CI49" si="109">BU47+BK47+BA47+AQ47+AG47</f>
        <v>0</v>
      </c>
      <c r="CF47" s="38">
        <f t="shared" si="109"/>
        <v>0</v>
      </c>
      <c r="CG47" s="38">
        <f t="shared" si="109"/>
        <v>0</v>
      </c>
      <c r="CH47" s="38">
        <f t="shared" si="109"/>
        <v>0</v>
      </c>
      <c r="CI47" s="38">
        <f t="shared" si="109"/>
        <v>0</v>
      </c>
      <c r="CJ47" s="38">
        <f t="shared" ref="CJ47:CN49" si="110">BU47+BK47+AV47+AL47+BF47</f>
        <v>0</v>
      </c>
      <c r="CK47" s="38">
        <f t="shared" si="110"/>
        <v>0</v>
      </c>
      <c r="CL47" s="38">
        <f t="shared" si="110"/>
        <v>0</v>
      </c>
      <c r="CM47" s="38">
        <f t="shared" si="110"/>
        <v>0</v>
      </c>
      <c r="CN47" s="38">
        <f t="shared" si="110"/>
        <v>0</v>
      </c>
      <c r="CO47" s="35" t="s">
        <v>152</v>
      </c>
    </row>
    <row r="48" spans="1:93" s="18" customFormat="1" ht="94.5" x14ac:dyDescent="0.25">
      <c r="A48" s="36" t="s">
        <v>349</v>
      </c>
      <c r="B48" s="37" t="s">
        <v>92</v>
      </c>
      <c r="C48" s="35" t="s">
        <v>152</v>
      </c>
      <c r="D48" s="35" t="s">
        <v>152</v>
      </c>
      <c r="E48" s="35" t="s">
        <v>152</v>
      </c>
      <c r="F48" s="35" t="s">
        <v>152</v>
      </c>
      <c r="G48" s="35" t="s">
        <v>152</v>
      </c>
      <c r="H48" s="38">
        <v>0</v>
      </c>
      <c r="I48" s="38">
        <v>0</v>
      </c>
      <c r="J48" s="35" t="s">
        <v>152</v>
      </c>
      <c r="K48" s="38">
        <v>0</v>
      </c>
      <c r="L48" s="38">
        <v>0</v>
      </c>
      <c r="M48" s="35" t="s">
        <v>152</v>
      </c>
      <c r="N48" s="35" t="s">
        <v>152</v>
      </c>
      <c r="O48" s="35" t="s">
        <v>152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f t="shared" si="47"/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0</v>
      </c>
      <c r="AP48" s="38">
        <v>0</v>
      </c>
      <c r="AQ48" s="38">
        <v>0</v>
      </c>
      <c r="AR48" s="38">
        <v>0</v>
      </c>
      <c r="AS48" s="38">
        <v>0</v>
      </c>
      <c r="AT48" s="38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3">
        <v>0</v>
      </c>
      <c r="BZ48" s="43">
        <v>0</v>
      </c>
      <c r="CA48" s="43">
        <v>0</v>
      </c>
      <c r="CB48" s="43">
        <v>0</v>
      </c>
      <c r="CC48" s="43">
        <v>0</v>
      </c>
      <c r="CD48" s="43">
        <v>0</v>
      </c>
      <c r="CE48" s="38">
        <f t="shared" si="109"/>
        <v>0</v>
      </c>
      <c r="CF48" s="38">
        <f t="shared" si="109"/>
        <v>0</v>
      </c>
      <c r="CG48" s="38">
        <f t="shared" si="109"/>
        <v>0</v>
      </c>
      <c r="CH48" s="38">
        <f t="shared" si="109"/>
        <v>0</v>
      </c>
      <c r="CI48" s="38">
        <f t="shared" si="109"/>
        <v>0</v>
      </c>
      <c r="CJ48" s="38">
        <f t="shared" si="110"/>
        <v>0</v>
      </c>
      <c r="CK48" s="38">
        <f t="shared" si="110"/>
        <v>0</v>
      </c>
      <c r="CL48" s="38">
        <f t="shared" si="110"/>
        <v>0</v>
      </c>
      <c r="CM48" s="38">
        <f t="shared" si="110"/>
        <v>0</v>
      </c>
      <c r="CN48" s="38">
        <f t="shared" si="110"/>
        <v>0</v>
      </c>
      <c r="CO48" s="35" t="s">
        <v>152</v>
      </c>
    </row>
    <row r="49" spans="1:93" s="18" customFormat="1" ht="94.5" x14ac:dyDescent="0.25">
      <c r="A49" s="36" t="s">
        <v>350</v>
      </c>
      <c r="B49" s="37" t="s">
        <v>95</v>
      </c>
      <c r="C49" s="35" t="s">
        <v>152</v>
      </c>
      <c r="D49" s="35" t="s">
        <v>152</v>
      </c>
      <c r="E49" s="35" t="s">
        <v>152</v>
      </c>
      <c r="F49" s="35" t="s">
        <v>152</v>
      </c>
      <c r="G49" s="35" t="s">
        <v>152</v>
      </c>
      <c r="H49" s="38">
        <v>0</v>
      </c>
      <c r="I49" s="38">
        <v>0</v>
      </c>
      <c r="J49" s="35" t="s">
        <v>152</v>
      </c>
      <c r="K49" s="38">
        <v>0</v>
      </c>
      <c r="L49" s="38">
        <v>0</v>
      </c>
      <c r="M49" s="35" t="s">
        <v>152</v>
      </c>
      <c r="N49" s="35" t="s">
        <v>152</v>
      </c>
      <c r="O49" s="35" t="s">
        <v>152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f t="shared" si="47"/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5" t="s">
        <v>152</v>
      </c>
      <c r="AD49" s="35" t="str">
        <f t="shared" si="11"/>
        <v>нд</v>
      </c>
      <c r="AE49" s="38">
        <v>0</v>
      </c>
      <c r="AF49" s="38">
        <f t="shared" si="12"/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f t="shared" si="13"/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0</v>
      </c>
      <c r="CA49" s="43">
        <v>0</v>
      </c>
      <c r="CB49" s="43">
        <v>0</v>
      </c>
      <c r="CC49" s="43">
        <v>0</v>
      </c>
      <c r="CD49" s="43">
        <v>0</v>
      </c>
      <c r="CE49" s="38">
        <f t="shared" si="109"/>
        <v>0</v>
      </c>
      <c r="CF49" s="38">
        <f t="shared" si="109"/>
        <v>0</v>
      </c>
      <c r="CG49" s="38">
        <f t="shared" si="109"/>
        <v>0</v>
      </c>
      <c r="CH49" s="38">
        <f t="shared" si="109"/>
        <v>0</v>
      </c>
      <c r="CI49" s="38">
        <f t="shared" si="109"/>
        <v>0</v>
      </c>
      <c r="CJ49" s="38">
        <f t="shared" si="110"/>
        <v>0</v>
      </c>
      <c r="CK49" s="38">
        <f t="shared" si="110"/>
        <v>0</v>
      </c>
      <c r="CL49" s="38">
        <f t="shared" si="110"/>
        <v>0</v>
      </c>
      <c r="CM49" s="38">
        <f t="shared" si="110"/>
        <v>0</v>
      </c>
      <c r="CN49" s="38">
        <f t="shared" si="110"/>
        <v>0</v>
      </c>
      <c r="CO49" s="35" t="s">
        <v>152</v>
      </c>
    </row>
    <row r="50" spans="1:93" s="18" customFormat="1" ht="94.5" x14ac:dyDescent="0.25">
      <c r="A50" s="36" t="s">
        <v>96</v>
      </c>
      <c r="B50" s="37" t="s">
        <v>97</v>
      </c>
      <c r="C50" s="35" t="s">
        <v>160</v>
      </c>
      <c r="D50" s="35" t="s">
        <v>152</v>
      </c>
      <c r="E50" s="35" t="s">
        <v>152</v>
      </c>
      <c r="F50" s="35" t="s">
        <v>152</v>
      </c>
      <c r="G50" s="35" t="s">
        <v>152</v>
      </c>
      <c r="H50" s="38">
        <v>0</v>
      </c>
      <c r="I50" s="38">
        <f>I51</f>
        <v>0</v>
      </c>
      <c r="J50" s="35" t="s">
        <v>152</v>
      </c>
      <c r="K50" s="38">
        <v>0</v>
      </c>
      <c r="L50" s="38">
        <v>0</v>
      </c>
      <c r="M50" s="35" t="s">
        <v>152</v>
      </c>
      <c r="N50" s="38">
        <f>SUM(N51,N53)</f>
        <v>1.3368E-2</v>
      </c>
      <c r="O50" s="38">
        <f t="shared" ref="O50:T51" si="111">O51</f>
        <v>0</v>
      </c>
      <c r="P50" s="38">
        <f t="shared" si="111"/>
        <v>194.03568286200002</v>
      </c>
      <c r="Q50" s="38">
        <f t="shared" si="111"/>
        <v>202.57325290792801</v>
      </c>
      <c r="R50" s="38">
        <f t="shared" ref="R50:T50" si="112">R51+R53</f>
        <v>221.4502999932576</v>
      </c>
      <c r="S50" s="38">
        <f t="shared" si="112"/>
        <v>225.44319228821698</v>
      </c>
      <c r="T50" s="38">
        <f t="shared" si="112"/>
        <v>194.95400000000001</v>
      </c>
      <c r="U50" s="38">
        <f>U51+U53</f>
        <v>199.08911931965156</v>
      </c>
      <c r="V50" s="38">
        <f>V51</f>
        <v>0</v>
      </c>
      <c r="W50" s="38">
        <f t="shared" ref="W50:CD51" si="113">W51</f>
        <v>188.17439999999999</v>
      </c>
      <c r="X50" s="38">
        <f t="shared" si="113"/>
        <v>188.17439999999999</v>
      </c>
      <c r="Y50" s="38">
        <f t="shared" si="113"/>
        <v>115.81439999999999</v>
      </c>
      <c r="Z50" s="38">
        <f t="shared" si="6"/>
        <v>115.81440000000001</v>
      </c>
      <c r="AA50" s="38">
        <f t="shared" si="113"/>
        <v>0</v>
      </c>
      <c r="AB50" s="38">
        <v>0</v>
      </c>
      <c r="AC50" s="38">
        <f t="shared" si="113"/>
        <v>0</v>
      </c>
      <c r="AD50" s="38">
        <f t="shared" si="11"/>
        <v>0</v>
      </c>
      <c r="AE50" s="38">
        <f t="shared" si="113"/>
        <v>0</v>
      </c>
      <c r="AF50" s="38">
        <f t="shared" si="12"/>
        <v>0</v>
      </c>
      <c r="AG50" s="38">
        <f t="shared" si="113"/>
        <v>72.36</v>
      </c>
      <c r="AH50" s="38">
        <f t="shared" si="113"/>
        <v>0</v>
      </c>
      <c r="AI50" s="38">
        <f t="shared" si="113"/>
        <v>0</v>
      </c>
      <c r="AJ50" s="38">
        <f t="shared" si="113"/>
        <v>72.36</v>
      </c>
      <c r="AK50" s="38">
        <f t="shared" si="113"/>
        <v>0</v>
      </c>
      <c r="AL50" s="38">
        <f>SUM(AM50:AP50)</f>
        <v>76.494278867220004</v>
      </c>
      <c r="AM50" s="38">
        <f t="shared" ref="AM50:BR50" si="114">AM51+AM53</f>
        <v>0</v>
      </c>
      <c r="AN50" s="38">
        <f t="shared" si="114"/>
        <v>0</v>
      </c>
      <c r="AO50" s="38">
        <f t="shared" si="114"/>
        <v>72.36</v>
      </c>
      <c r="AP50" s="38">
        <f t="shared" si="114"/>
        <v>4.1342788672199999</v>
      </c>
      <c r="AQ50" s="38">
        <f t="shared" si="114"/>
        <v>115.81440000000001</v>
      </c>
      <c r="AR50" s="38">
        <f t="shared" si="114"/>
        <v>0</v>
      </c>
      <c r="AS50" s="38">
        <f t="shared" si="114"/>
        <v>0</v>
      </c>
      <c r="AT50" s="38">
        <f t="shared" si="114"/>
        <v>115.81440000000001</v>
      </c>
      <c r="AU50" s="38">
        <f t="shared" si="114"/>
        <v>0</v>
      </c>
      <c r="AV50" s="38">
        <f t="shared" si="114"/>
        <v>115.81440000000001</v>
      </c>
      <c r="AW50" s="38">
        <f t="shared" si="114"/>
        <v>0</v>
      </c>
      <c r="AX50" s="38">
        <f t="shared" si="114"/>
        <v>0</v>
      </c>
      <c r="AY50" s="38">
        <f t="shared" si="114"/>
        <v>115.81440000000001</v>
      </c>
      <c r="AZ50" s="38">
        <f t="shared" si="114"/>
        <v>0</v>
      </c>
      <c r="BA50" s="38">
        <f t="shared" si="114"/>
        <v>0</v>
      </c>
      <c r="BB50" s="38">
        <f t="shared" si="114"/>
        <v>0</v>
      </c>
      <c r="BC50" s="38">
        <f t="shared" si="114"/>
        <v>0</v>
      </c>
      <c r="BD50" s="38">
        <f t="shared" si="114"/>
        <v>0</v>
      </c>
      <c r="BE50" s="38">
        <f t="shared" si="114"/>
        <v>0</v>
      </c>
      <c r="BF50" s="38">
        <f t="shared" si="114"/>
        <v>0</v>
      </c>
      <c r="BG50" s="38">
        <f t="shared" si="114"/>
        <v>0</v>
      </c>
      <c r="BH50" s="38">
        <f t="shared" si="114"/>
        <v>0</v>
      </c>
      <c r="BI50" s="38">
        <f t="shared" si="114"/>
        <v>0</v>
      </c>
      <c r="BJ50" s="38">
        <f t="shared" si="114"/>
        <v>0</v>
      </c>
      <c r="BK50" s="38">
        <f t="shared" si="114"/>
        <v>0</v>
      </c>
      <c r="BL50" s="38">
        <f t="shared" si="114"/>
        <v>0</v>
      </c>
      <c r="BM50" s="38">
        <f t="shared" si="114"/>
        <v>0</v>
      </c>
      <c r="BN50" s="38">
        <f t="shared" si="114"/>
        <v>0</v>
      </c>
      <c r="BO50" s="38">
        <f t="shared" si="114"/>
        <v>0</v>
      </c>
      <c r="BP50" s="38">
        <f t="shared" si="114"/>
        <v>0</v>
      </c>
      <c r="BQ50" s="38">
        <f t="shared" si="114"/>
        <v>0</v>
      </c>
      <c r="BR50" s="38">
        <f t="shared" si="114"/>
        <v>0</v>
      </c>
      <c r="BS50" s="38">
        <f t="shared" ref="BS50:CN50" si="115">BS51+BS53</f>
        <v>0</v>
      </c>
      <c r="BT50" s="38">
        <f t="shared" si="115"/>
        <v>0</v>
      </c>
      <c r="BU50" s="38">
        <f t="shared" si="115"/>
        <v>0</v>
      </c>
      <c r="BV50" s="38">
        <f t="shared" si="115"/>
        <v>0</v>
      </c>
      <c r="BW50" s="38">
        <f t="shared" si="115"/>
        <v>0</v>
      </c>
      <c r="BX50" s="38">
        <f t="shared" si="115"/>
        <v>0</v>
      </c>
      <c r="BY50" s="38">
        <f t="shared" si="115"/>
        <v>0</v>
      </c>
      <c r="BZ50" s="38">
        <f t="shared" si="115"/>
        <v>0</v>
      </c>
      <c r="CA50" s="38">
        <f t="shared" si="115"/>
        <v>0</v>
      </c>
      <c r="CB50" s="38">
        <f t="shared" si="115"/>
        <v>0</v>
      </c>
      <c r="CC50" s="38">
        <f t="shared" si="115"/>
        <v>0</v>
      </c>
      <c r="CD50" s="38">
        <f t="shared" si="115"/>
        <v>0</v>
      </c>
      <c r="CE50" s="38">
        <f t="shared" si="115"/>
        <v>188.17439999999999</v>
      </c>
      <c r="CF50" s="38">
        <f t="shared" si="115"/>
        <v>0</v>
      </c>
      <c r="CG50" s="38">
        <f t="shared" si="115"/>
        <v>0</v>
      </c>
      <c r="CH50" s="38">
        <f t="shared" si="115"/>
        <v>188.17439999999999</v>
      </c>
      <c r="CI50" s="38">
        <f t="shared" si="115"/>
        <v>0</v>
      </c>
      <c r="CJ50" s="38">
        <f t="shared" si="115"/>
        <v>192.30867886721998</v>
      </c>
      <c r="CK50" s="38">
        <f t="shared" si="115"/>
        <v>0</v>
      </c>
      <c r="CL50" s="38">
        <f t="shared" si="115"/>
        <v>0</v>
      </c>
      <c r="CM50" s="38">
        <f t="shared" si="115"/>
        <v>188.17439999999999</v>
      </c>
      <c r="CN50" s="38">
        <f t="shared" si="115"/>
        <v>4.1342788672199999</v>
      </c>
      <c r="CO50" s="35" t="s">
        <v>152</v>
      </c>
    </row>
    <row r="51" spans="1:93" s="18" customFormat="1" ht="78.75" x14ac:dyDescent="0.25">
      <c r="A51" s="36" t="s">
        <v>98</v>
      </c>
      <c r="B51" s="37" t="s">
        <v>99</v>
      </c>
      <c r="C51" s="35" t="s">
        <v>160</v>
      </c>
      <c r="D51" s="35" t="s">
        <v>152</v>
      </c>
      <c r="E51" s="35" t="s">
        <v>152</v>
      </c>
      <c r="F51" s="35" t="s">
        <v>152</v>
      </c>
      <c r="G51" s="35" t="s">
        <v>152</v>
      </c>
      <c r="H51" s="38" t="s">
        <v>152</v>
      </c>
      <c r="I51" s="38">
        <f>I52</f>
        <v>0</v>
      </c>
      <c r="J51" s="35" t="s">
        <v>152</v>
      </c>
      <c r="K51" s="38">
        <v>0</v>
      </c>
      <c r="L51" s="38">
        <v>0</v>
      </c>
      <c r="M51" s="35" t="s">
        <v>152</v>
      </c>
      <c r="N51" s="38">
        <f>N52</f>
        <v>0</v>
      </c>
      <c r="O51" s="38">
        <f t="shared" si="111"/>
        <v>0</v>
      </c>
      <c r="P51" s="38">
        <f t="shared" si="111"/>
        <v>194.03568286200002</v>
      </c>
      <c r="Q51" s="38">
        <f t="shared" si="111"/>
        <v>202.57325290792801</v>
      </c>
      <c r="R51" s="38">
        <f t="shared" si="111"/>
        <v>201.71183390045761</v>
      </c>
      <c r="S51" s="38">
        <f t="shared" si="111"/>
        <v>205.70472619541698</v>
      </c>
      <c r="T51" s="38">
        <f t="shared" si="111"/>
        <v>194.95400000000001</v>
      </c>
      <c r="U51" s="38">
        <f>U52</f>
        <v>194.95484045243157</v>
      </c>
      <c r="V51" s="38">
        <f t="shared" ref="V51" si="116">V52</f>
        <v>0</v>
      </c>
      <c r="W51" s="38">
        <f t="shared" si="113"/>
        <v>188.17439999999999</v>
      </c>
      <c r="X51" s="38">
        <f t="shared" si="113"/>
        <v>188.17439999999999</v>
      </c>
      <c r="Y51" s="38">
        <f t="shared" si="113"/>
        <v>115.81439999999999</v>
      </c>
      <c r="Z51" s="38">
        <f t="shared" si="6"/>
        <v>115.81440000000001</v>
      </c>
      <c r="AA51" s="38">
        <f t="shared" si="113"/>
        <v>0</v>
      </c>
      <c r="AB51" s="38">
        <f t="shared" si="113"/>
        <v>0</v>
      </c>
      <c r="AC51" s="38">
        <f t="shared" si="113"/>
        <v>0</v>
      </c>
      <c r="AD51" s="38">
        <f t="shared" si="11"/>
        <v>0</v>
      </c>
      <c r="AE51" s="38">
        <f t="shared" si="113"/>
        <v>0</v>
      </c>
      <c r="AF51" s="38">
        <f t="shared" si="12"/>
        <v>0</v>
      </c>
      <c r="AG51" s="38">
        <f t="shared" si="113"/>
        <v>72.36</v>
      </c>
      <c r="AH51" s="38">
        <f t="shared" si="113"/>
        <v>0</v>
      </c>
      <c r="AI51" s="38">
        <f t="shared" si="113"/>
        <v>0</v>
      </c>
      <c r="AJ51" s="38">
        <f t="shared" si="113"/>
        <v>72.36</v>
      </c>
      <c r="AK51" s="38">
        <f t="shared" si="113"/>
        <v>0</v>
      </c>
      <c r="AL51" s="38">
        <f t="shared" si="13"/>
        <v>72.36</v>
      </c>
      <c r="AM51" s="38">
        <f t="shared" si="113"/>
        <v>0</v>
      </c>
      <c r="AN51" s="38">
        <f t="shared" si="113"/>
        <v>0</v>
      </c>
      <c r="AO51" s="38">
        <f t="shared" si="113"/>
        <v>72.36</v>
      </c>
      <c r="AP51" s="38">
        <f t="shared" si="113"/>
        <v>0</v>
      </c>
      <c r="AQ51" s="38">
        <f t="shared" si="113"/>
        <v>115.81440000000001</v>
      </c>
      <c r="AR51" s="38">
        <f t="shared" si="113"/>
        <v>0</v>
      </c>
      <c r="AS51" s="38">
        <f t="shared" si="113"/>
        <v>0</v>
      </c>
      <c r="AT51" s="38">
        <f t="shared" si="113"/>
        <v>115.81440000000001</v>
      </c>
      <c r="AU51" s="38">
        <f t="shared" si="113"/>
        <v>0</v>
      </c>
      <c r="AV51" s="38">
        <f t="shared" si="113"/>
        <v>115.81440000000001</v>
      </c>
      <c r="AW51" s="38">
        <f t="shared" si="113"/>
        <v>0</v>
      </c>
      <c r="AX51" s="38">
        <f t="shared" si="113"/>
        <v>0</v>
      </c>
      <c r="AY51" s="38">
        <f t="shared" si="113"/>
        <v>115.81440000000001</v>
      </c>
      <c r="AZ51" s="38">
        <f t="shared" si="113"/>
        <v>0</v>
      </c>
      <c r="BA51" s="38">
        <f t="shared" si="113"/>
        <v>0</v>
      </c>
      <c r="BB51" s="38">
        <f t="shared" si="113"/>
        <v>0</v>
      </c>
      <c r="BC51" s="38">
        <f t="shared" si="113"/>
        <v>0</v>
      </c>
      <c r="BD51" s="38">
        <f t="shared" si="113"/>
        <v>0</v>
      </c>
      <c r="BE51" s="38">
        <f t="shared" si="113"/>
        <v>0</v>
      </c>
      <c r="BF51" s="38">
        <f t="shared" si="113"/>
        <v>0</v>
      </c>
      <c r="BG51" s="38">
        <f t="shared" si="113"/>
        <v>0</v>
      </c>
      <c r="BH51" s="38">
        <f t="shared" si="113"/>
        <v>0</v>
      </c>
      <c r="BI51" s="38">
        <f t="shared" si="113"/>
        <v>0</v>
      </c>
      <c r="BJ51" s="38">
        <f t="shared" si="113"/>
        <v>0</v>
      </c>
      <c r="BK51" s="38">
        <f t="shared" si="113"/>
        <v>0</v>
      </c>
      <c r="BL51" s="38">
        <f t="shared" si="113"/>
        <v>0</v>
      </c>
      <c r="BM51" s="38">
        <f t="shared" si="113"/>
        <v>0</v>
      </c>
      <c r="BN51" s="38">
        <f t="shared" si="113"/>
        <v>0</v>
      </c>
      <c r="BO51" s="38">
        <f t="shared" si="113"/>
        <v>0</v>
      </c>
      <c r="BP51" s="38">
        <f t="shared" si="113"/>
        <v>0</v>
      </c>
      <c r="BQ51" s="38">
        <f t="shared" si="113"/>
        <v>0</v>
      </c>
      <c r="BR51" s="38">
        <f t="shared" si="113"/>
        <v>0</v>
      </c>
      <c r="BS51" s="38">
        <f t="shared" si="113"/>
        <v>0</v>
      </c>
      <c r="BT51" s="38">
        <f t="shared" si="113"/>
        <v>0</v>
      </c>
      <c r="BU51" s="38">
        <f t="shared" si="113"/>
        <v>0</v>
      </c>
      <c r="BV51" s="38">
        <f t="shared" si="113"/>
        <v>0</v>
      </c>
      <c r="BW51" s="38">
        <f t="shared" si="113"/>
        <v>0</v>
      </c>
      <c r="BX51" s="38">
        <f t="shared" si="113"/>
        <v>0</v>
      </c>
      <c r="BY51" s="38">
        <f t="shared" si="113"/>
        <v>0</v>
      </c>
      <c r="BZ51" s="38">
        <f t="shared" si="113"/>
        <v>0</v>
      </c>
      <c r="CA51" s="38">
        <f t="shared" si="113"/>
        <v>0</v>
      </c>
      <c r="CB51" s="38">
        <f t="shared" si="113"/>
        <v>0</v>
      </c>
      <c r="CC51" s="38">
        <f t="shared" si="113"/>
        <v>0</v>
      </c>
      <c r="CD51" s="38">
        <f t="shared" si="113"/>
        <v>0</v>
      </c>
      <c r="CE51" s="38">
        <f t="shared" ref="CE51:CN51" si="117">CE52</f>
        <v>188.17439999999999</v>
      </c>
      <c r="CF51" s="38">
        <f t="shared" si="117"/>
        <v>0</v>
      </c>
      <c r="CG51" s="38">
        <f t="shared" si="117"/>
        <v>0</v>
      </c>
      <c r="CH51" s="38">
        <f t="shared" si="117"/>
        <v>188.17439999999999</v>
      </c>
      <c r="CI51" s="38">
        <f t="shared" si="117"/>
        <v>0</v>
      </c>
      <c r="CJ51" s="38">
        <f t="shared" si="117"/>
        <v>188.17439999999999</v>
      </c>
      <c r="CK51" s="38">
        <f t="shared" si="117"/>
        <v>0</v>
      </c>
      <c r="CL51" s="38">
        <f t="shared" si="117"/>
        <v>0</v>
      </c>
      <c r="CM51" s="38">
        <f t="shared" si="117"/>
        <v>188.17439999999999</v>
      </c>
      <c r="CN51" s="38">
        <f t="shared" si="117"/>
        <v>0</v>
      </c>
      <c r="CO51" s="35" t="s">
        <v>152</v>
      </c>
    </row>
    <row r="52" spans="1:93" s="18" customFormat="1" ht="47.25" x14ac:dyDescent="0.25">
      <c r="A52" s="49" t="s">
        <v>177</v>
      </c>
      <c r="B52" s="39" t="s">
        <v>290</v>
      </c>
      <c r="C52" s="79" t="s">
        <v>256</v>
      </c>
      <c r="D52" s="35" t="s">
        <v>161</v>
      </c>
      <c r="E52" s="35">
        <v>2019</v>
      </c>
      <c r="F52" s="35">
        <v>2021</v>
      </c>
      <c r="G52" s="35">
        <f>F52</f>
        <v>2021</v>
      </c>
      <c r="H52" s="38">
        <v>0</v>
      </c>
      <c r="I52" s="38">
        <v>0</v>
      </c>
      <c r="J52" s="38" t="s">
        <v>152</v>
      </c>
      <c r="K52" s="38" t="s">
        <v>152</v>
      </c>
      <c r="L52" s="38" t="s">
        <v>152</v>
      </c>
      <c r="M52" s="38" t="s">
        <v>152</v>
      </c>
      <c r="N52" s="35">
        <v>0</v>
      </c>
      <c r="O52" s="38">
        <v>0</v>
      </c>
      <c r="P52" s="38">
        <v>194.03568286200002</v>
      </c>
      <c r="Q52" s="38">
        <v>202.57325290792801</v>
      </c>
      <c r="R52" s="38">
        <v>201.71183390045761</v>
      </c>
      <c r="S52" s="38">
        <v>205.70472619541698</v>
      </c>
      <c r="T52" s="38">
        <v>194.95400000000001</v>
      </c>
      <c r="U52" s="38">
        <v>194.95484045243157</v>
      </c>
      <c r="V52" s="38">
        <v>0</v>
      </c>
      <c r="W52" s="38">
        <v>188.17439999999999</v>
      </c>
      <c r="X52" s="38">
        <v>188.17439999999999</v>
      </c>
      <c r="Y52" s="38">
        <v>115.81439999999999</v>
      </c>
      <c r="Z52" s="38">
        <f t="shared" si="6"/>
        <v>115.81440000000001</v>
      </c>
      <c r="AA52" s="38">
        <v>0</v>
      </c>
      <c r="AB52" s="38">
        <v>0</v>
      </c>
      <c r="AC52" s="38">
        <v>0</v>
      </c>
      <c r="AD52" s="38">
        <f t="shared" si="11"/>
        <v>0</v>
      </c>
      <c r="AE52" s="38">
        <v>0</v>
      </c>
      <c r="AF52" s="38">
        <f t="shared" si="12"/>
        <v>0</v>
      </c>
      <c r="AG52" s="38">
        <v>72.36</v>
      </c>
      <c r="AH52" s="38">
        <v>0</v>
      </c>
      <c r="AI52" s="43">
        <v>0</v>
      </c>
      <c r="AJ52" s="43">
        <f>AG52</f>
        <v>72.36</v>
      </c>
      <c r="AK52" s="43">
        <v>0</v>
      </c>
      <c r="AL52" s="43">
        <f t="shared" si="13"/>
        <v>72.36</v>
      </c>
      <c r="AM52" s="43">
        <f>AH52</f>
        <v>0</v>
      </c>
      <c r="AN52" s="43">
        <f>AI52</f>
        <v>0</v>
      </c>
      <c r="AO52" s="43">
        <f>AJ52</f>
        <v>72.36</v>
      </c>
      <c r="AP52" s="43">
        <f>AK52</f>
        <v>0</v>
      </c>
      <c r="AQ52" s="43">
        <f>AT52</f>
        <v>115.81440000000001</v>
      </c>
      <c r="AR52" s="43">
        <f>AR53+AR55+AR56</f>
        <v>0</v>
      </c>
      <c r="AS52" s="43">
        <f>AS53+AS55+AS56</f>
        <v>0</v>
      </c>
      <c r="AT52" s="43">
        <v>115.81440000000001</v>
      </c>
      <c r="AU52" s="43">
        <f>AU53+AU55+AU56</f>
        <v>0</v>
      </c>
      <c r="AV52" s="38">
        <f>AQ52</f>
        <v>115.81440000000001</v>
      </c>
      <c r="AW52" s="38">
        <f t="shared" ref="AW52:AZ67" si="118">AR52</f>
        <v>0</v>
      </c>
      <c r="AX52" s="38">
        <f t="shared" si="118"/>
        <v>0</v>
      </c>
      <c r="AY52" s="38">
        <f t="shared" si="118"/>
        <v>115.81440000000001</v>
      </c>
      <c r="AZ52" s="38">
        <f t="shared" si="118"/>
        <v>0</v>
      </c>
      <c r="BA52" s="43">
        <v>0</v>
      </c>
      <c r="BB52" s="43">
        <f>BB53+BB55+BB56</f>
        <v>0</v>
      </c>
      <c r="BC52" s="43">
        <f>BC53+BC55+BC56</f>
        <v>0</v>
      </c>
      <c r="BD52" s="43">
        <v>0</v>
      </c>
      <c r="BE52" s="43">
        <f>BE53+BE55+BE56</f>
        <v>0</v>
      </c>
      <c r="BF52" s="43">
        <v>0</v>
      </c>
      <c r="BG52" s="43">
        <f>BG53+BG55+BG56</f>
        <v>0</v>
      </c>
      <c r="BH52" s="43">
        <f>BH53+BH55+BH56</f>
        <v>0</v>
      </c>
      <c r="BI52" s="43">
        <v>0</v>
      </c>
      <c r="BJ52" s="43">
        <f>BJ53+BJ55+BJ56</f>
        <v>0</v>
      </c>
      <c r="BK52" s="43">
        <v>0</v>
      </c>
      <c r="BL52" s="43">
        <f>BL53+BL55+BL56</f>
        <v>0</v>
      </c>
      <c r="BM52" s="43">
        <f>BM53+BM55+BM56</f>
        <v>0</v>
      </c>
      <c r="BN52" s="43">
        <v>0</v>
      </c>
      <c r="BO52" s="43">
        <f>BO53+BO55+BO56</f>
        <v>0</v>
      </c>
      <c r="BP52" s="43">
        <v>0</v>
      </c>
      <c r="BQ52" s="43">
        <f>BQ53+BQ55+BQ56</f>
        <v>0</v>
      </c>
      <c r="BR52" s="43">
        <f>BR53+BR55+BR56</f>
        <v>0</v>
      </c>
      <c r="BS52" s="43">
        <v>0</v>
      </c>
      <c r="BT52" s="43">
        <f>BT53+BT55+BT56</f>
        <v>0</v>
      </c>
      <c r="BU52" s="43">
        <v>0</v>
      </c>
      <c r="BV52" s="43">
        <f>BV53+BV55+BV56</f>
        <v>0</v>
      </c>
      <c r="BW52" s="43">
        <f>BW53+BW55+BW56</f>
        <v>0</v>
      </c>
      <c r="BX52" s="43">
        <v>0</v>
      </c>
      <c r="BY52" s="43">
        <f>BY53+BY55+BY56</f>
        <v>0</v>
      </c>
      <c r="BZ52" s="43">
        <v>0</v>
      </c>
      <c r="CA52" s="43">
        <f>CA53+CA55+CA56</f>
        <v>0</v>
      </c>
      <c r="CB52" s="43">
        <f>CB53+CB55+CB56</f>
        <v>0</v>
      </c>
      <c r="CC52" s="43">
        <v>0</v>
      </c>
      <c r="CD52" s="43">
        <f>CD53+CD55+CD56</f>
        <v>0</v>
      </c>
      <c r="CE52" s="38">
        <f>BU52+BK52+BA52+AQ52+AG52</f>
        <v>188.17439999999999</v>
      </c>
      <c r="CF52" s="38">
        <f>BV52+BL52+BB52+AR52+AH52</f>
        <v>0</v>
      </c>
      <c r="CG52" s="38">
        <f>BW52+BM52+BC52+AS52+AI52</f>
        <v>0</v>
      </c>
      <c r="CH52" s="38">
        <f>BX52+BN52+BD52+AT52+AJ52</f>
        <v>188.17439999999999</v>
      </c>
      <c r="CI52" s="38">
        <f>BY52+BO52+BE52+AU52+AK52</f>
        <v>0</v>
      </c>
      <c r="CJ52" s="38">
        <f>BU52+BK52+AV52+AL52+BF52</f>
        <v>188.17439999999999</v>
      </c>
      <c r="CK52" s="38">
        <f>BV52+BL52+AW52+AM52+BG52</f>
        <v>0</v>
      </c>
      <c r="CL52" s="38">
        <f>BW52+BM52+AX52+AN52+BH52</f>
        <v>0</v>
      </c>
      <c r="CM52" s="38">
        <f>BX52+BN52+AY52+AO52+BI52</f>
        <v>188.17439999999999</v>
      </c>
      <c r="CN52" s="38">
        <f>BY52+BO52+AZ52+AP52+BJ52</f>
        <v>0</v>
      </c>
      <c r="CO52" s="47" t="s">
        <v>175</v>
      </c>
    </row>
    <row r="53" spans="1:93" s="18" customFormat="1" ht="78.75" x14ac:dyDescent="0.25">
      <c r="A53" s="36" t="s">
        <v>100</v>
      </c>
      <c r="B53" s="37" t="s">
        <v>101</v>
      </c>
      <c r="C53" s="35" t="s">
        <v>152</v>
      </c>
      <c r="D53" s="35" t="s">
        <v>152</v>
      </c>
      <c r="E53" s="35" t="s">
        <v>152</v>
      </c>
      <c r="F53" s="35" t="s">
        <v>152</v>
      </c>
      <c r="G53" s="35" t="s">
        <v>152</v>
      </c>
      <c r="H53" s="38">
        <v>0</v>
      </c>
      <c r="I53" s="38">
        <v>0</v>
      </c>
      <c r="J53" s="35" t="s">
        <v>152</v>
      </c>
      <c r="K53" s="38" t="s">
        <v>152</v>
      </c>
      <c r="L53" s="38" t="s">
        <v>152</v>
      </c>
      <c r="M53" s="35" t="s">
        <v>152</v>
      </c>
      <c r="N53" s="38">
        <f>SUM(N54)</f>
        <v>1.3368E-2</v>
      </c>
      <c r="O53" s="38">
        <f t="shared" ref="O53:BY53" si="119">SUM(O54)</f>
        <v>0</v>
      </c>
      <c r="P53" s="38">
        <f t="shared" si="119"/>
        <v>0</v>
      </c>
      <c r="Q53" s="38">
        <f t="shared" si="119"/>
        <v>0</v>
      </c>
      <c r="R53" s="38">
        <f t="shared" si="119"/>
        <v>19.738466092799996</v>
      </c>
      <c r="S53" s="38">
        <f t="shared" si="119"/>
        <v>19.738466092799996</v>
      </c>
      <c r="T53" s="38">
        <f t="shared" si="119"/>
        <v>0</v>
      </c>
      <c r="U53" s="38">
        <f>SUM(U54)</f>
        <v>4.134278867219999</v>
      </c>
      <c r="V53" s="38">
        <f t="shared" si="119"/>
        <v>0</v>
      </c>
      <c r="W53" s="38">
        <f t="shared" si="119"/>
        <v>0</v>
      </c>
      <c r="X53" s="38">
        <f t="shared" si="119"/>
        <v>4.1342788672199999</v>
      </c>
      <c r="Y53" s="38">
        <f t="shared" si="119"/>
        <v>0</v>
      </c>
      <c r="Z53" s="38">
        <f t="shared" si="6"/>
        <v>0</v>
      </c>
      <c r="AA53" s="38">
        <f t="shared" si="119"/>
        <v>0</v>
      </c>
      <c r="AB53" s="38">
        <f t="shared" si="119"/>
        <v>0</v>
      </c>
      <c r="AC53" s="38">
        <f t="shared" si="119"/>
        <v>0</v>
      </c>
      <c r="AD53" s="38">
        <f t="shared" si="11"/>
        <v>0</v>
      </c>
      <c r="AE53" s="38">
        <f t="shared" si="119"/>
        <v>0</v>
      </c>
      <c r="AF53" s="38">
        <f t="shared" si="12"/>
        <v>0</v>
      </c>
      <c r="AG53" s="38">
        <f t="shared" si="119"/>
        <v>0</v>
      </c>
      <c r="AH53" s="38">
        <f t="shared" si="119"/>
        <v>0</v>
      </c>
      <c r="AI53" s="38">
        <f t="shared" si="119"/>
        <v>0</v>
      </c>
      <c r="AJ53" s="38">
        <f t="shared" si="119"/>
        <v>0</v>
      </c>
      <c r="AK53" s="38">
        <f t="shared" si="119"/>
        <v>0</v>
      </c>
      <c r="AL53" s="38">
        <f t="shared" si="13"/>
        <v>4.1342788672199999</v>
      </c>
      <c r="AM53" s="38">
        <f t="shared" si="119"/>
        <v>0</v>
      </c>
      <c r="AN53" s="38">
        <f t="shared" si="119"/>
        <v>0</v>
      </c>
      <c r="AO53" s="38">
        <f t="shared" si="119"/>
        <v>0</v>
      </c>
      <c r="AP53" s="38">
        <f t="shared" si="119"/>
        <v>4.1342788672199999</v>
      </c>
      <c r="AQ53" s="38">
        <f t="shared" si="119"/>
        <v>0</v>
      </c>
      <c r="AR53" s="38">
        <f t="shared" si="119"/>
        <v>0</v>
      </c>
      <c r="AS53" s="38">
        <f t="shared" si="119"/>
        <v>0</v>
      </c>
      <c r="AT53" s="38">
        <f t="shared" si="119"/>
        <v>0</v>
      </c>
      <c r="AU53" s="38">
        <f t="shared" si="119"/>
        <v>0</v>
      </c>
      <c r="AV53" s="38">
        <f t="shared" si="119"/>
        <v>0</v>
      </c>
      <c r="AW53" s="38">
        <f t="shared" si="119"/>
        <v>0</v>
      </c>
      <c r="AX53" s="38">
        <f t="shared" si="119"/>
        <v>0</v>
      </c>
      <c r="AY53" s="38">
        <f t="shared" si="119"/>
        <v>0</v>
      </c>
      <c r="AZ53" s="38">
        <f t="shared" si="119"/>
        <v>0</v>
      </c>
      <c r="BA53" s="38">
        <f t="shared" si="119"/>
        <v>0</v>
      </c>
      <c r="BB53" s="38">
        <f t="shared" si="119"/>
        <v>0</v>
      </c>
      <c r="BC53" s="38">
        <f t="shared" si="119"/>
        <v>0</v>
      </c>
      <c r="BD53" s="38">
        <f t="shared" si="119"/>
        <v>0</v>
      </c>
      <c r="BE53" s="38">
        <f t="shared" si="119"/>
        <v>0</v>
      </c>
      <c r="BF53" s="38">
        <f t="shared" si="119"/>
        <v>0</v>
      </c>
      <c r="BG53" s="38">
        <f t="shared" si="119"/>
        <v>0</v>
      </c>
      <c r="BH53" s="38">
        <f t="shared" si="119"/>
        <v>0</v>
      </c>
      <c r="BI53" s="38">
        <f t="shared" si="119"/>
        <v>0</v>
      </c>
      <c r="BJ53" s="38">
        <f t="shared" si="119"/>
        <v>0</v>
      </c>
      <c r="BK53" s="38">
        <f t="shared" si="119"/>
        <v>0</v>
      </c>
      <c r="BL53" s="38">
        <f t="shared" si="119"/>
        <v>0</v>
      </c>
      <c r="BM53" s="38">
        <f t="shared" si="119"/>
        <v>0</v>
      </c>
      <c r="BN53" s="38">
        <f t="shared" si="119"/>
        <v>0</v>
      </c>
      <c r="BO53" s="38">
        <f t="shared" si="119"/>
        <v>0</v>
      </c>
      <c r="BP53" s="38">
        <f t="shared" ref="BP53" si="120">SUM(BP54)</f>
        <v>0</v>
      </c>
      <c r="BQ53" s="38">
        <f t="shared" ref="BQ53" si="121">SUM(BQ54)</f>
        <v>0</v>
      </c>
      <c r="BR53" s="38">
        <f t="shared" ref="BR53" si="122">SUM(BR54)</f>
        <v>0</v>
      </c>
      <c r="BS53" s="38">
        <f t="shared" ref="BS53" si="123">SUM(BS54)</f>
        <v>0</v>
      </c>
      <c r="BT53" s="38">
        <f t="shared" ref="BT53" si="124">SUM(BT54)</f>
        <v>0</v>
      </c>
      <c r="BU53" s="38">
        <f t="shared" si="119"/>
        <v>0</v>
      </c>
      <c r="BV53" s="38">
        <f t="shared" si="119"/>
        <v>0</v>
      </c>
      <c r="BW53" s="38">
        <f t="shared" si="119"/>
        <v>0</v>
      </c>
      <c r="BX53" s="38">
        <f t="shared" si="119"/>
        <v>0</v>
      </c>
      <c r="BY53" s="38">
        <f t="shared" si="119"/>
        <v>0</v>
      </c>
      <c r="BZ53" s="38">
        <f t="shared" ref="BZ53" si="125">SUM(BZ54)</f>
        <v>0</v>
      </c>
      <c r="CA53" s="38">
        <f t="shared" ref="CA53" si="126">SUM(CA54)</f>
        <v>0</v>
      </c>
      <c r="CB53" s="38">
        <f t="shared" ref="CB53" si="127">SUM(CB54)</f>
        <v>0</v>
      </c>
      <c r="CC53" s="38">
        <f t="shared" ref="CC53" si="128">SUM(CC54)</f>
        <v>0</v>
      </c>
      <c r="CD53" s="38">
        <f t="shared" ref="CD53" si="129">SUM(CD54)</f>
        <v>0</v>
      </c>
      <c r="CE53" s="38">
        <f t="shared" ref="CE53:CN53" si="130">SUM(CE54)</f>
        <v>0</v>
      </c>
      <c r="CF53" s="38">
        <f t="shared" si="130"/>
        <v>0</v>
      </c>
      <c r="CG53" s="38">
        <f t="shared" si="130"/>
        <v>0</v>
      </c>
      <c r="CH53" s="38">
        <f t="shared" si="130"/>
        <v>0</v>
      </c>
      <c r="CI53" s="38">
        <f t="shared" si="130"/>
        <v>0</v>
      </c>
      <c r="CJ53" s="38">
        <f t="shared" si="130"/>
        <v>4.1342788672199999</v>
      </c>
      <c r="CK53" s="38">
        <f t="shared" si="130"/>
        <v>0</v>
      </c>
      <c r="CL53" s="38">
        <f t="shared" si="130"/>
        <v>0</v>
      </c>
      <c r="CM53" s="38">
        <f t="shared" si="130"/>
        <v>0</v>
      </c>
      <c r="CN53" s="38">
        <f t="shared" si="130"/>
        <v>4.1342788672199999</v>
      </c>
      <c r="CO53" s="35" t="s">
        <v>152</v>
      </c>
    </row>
    <row r="54" spans="1:93" s="18" customFormat="1" ht="51" customHeight="1" x14ac:dyDescent="0.25">
      <c r="A54" s="73" t="s">
        <v>337</v>
      </c>
      <c r="B54" s="74" t="s">
        <v>303</v>
      </c>
      <c r="C54" s="73" t="s">
        <v>338</v>
      </c>
      <c r="D54" s="35" t="s">
        <v>152</v>
      </c>
      <c r="E54" s="35">
        <v>2020</v>
      </c>
      <c r="F54" s="35" t="s">
        <v>152</v>
      </c>
      <c r="G54" s="35">
        <v>2020</v>
      </c>
      <c r="H54" s="38" t="s">
        <v>152</v>
      </c>
      <c r="I54" s="38" t="s">
        <v>152</v>
      </c>
      <c r="J54" s="38" t="s">
        <v>152</v>
      </c>
      <c r="K54" s="38">
        <f>595.64784*1.2*1.065/1000</f>
        <v>0.76123793951999985</v>
      </c>
      <c r="L54" s="38">
        <v>4.1342788672199999</v>
      </c>
      <c r="M54" s="45" t="s">
        <v>339</v>
      </c>
      <c r="N54" s="38">
        <f>13.368/1000</f>
        <v>1.3368E-2</v>
      </c>
      <c r="O54" s="38" t="s">
        <v>152</v>
      </c>
      <c r="P54" s="38" t="str">
        <f>I54</f>
        <v>нд</v>
      </c>
      <c r="Q54" s="38" t="str">
        <f>P54</f>
        <v>нд</v>
      </c>
      <c r="R54" s="38">
        <v>19.738466092799996</v>
      </c>
      <c r="S54" s="38">
        <f>R54</f>
        <v>19.738466092799996</v>
      </c>
      <c r="T54" s="41" t="s">
        <v>152</v>
      </c>
      <c r="U54" s="38">
        <v>4.134278867219999</v>
      </c>
      <c r="V54" s="38">
        <v>0</v>
      </c>
      <c r="W54" s="38" t="str">
        <f>Q54</f>
        <v>нд</v>
      </c>
      <c r="X54" s="38">
        <v>4.1342788672199999</v>
      </c>
      <c r="Y54" s="38">
        <v>0</v>
      </c>
      <c r="Z54" s="38">
        <f t="shared" si="6"/>
        <v>0</v>
      </c>
      <c r="AA54" s="38">
        <v>0</v>
      </c>
      <c r="AB54" s="38">
        <v>0</v>
      </c>
      <c r="AC54" s="35">
        <v>0</v>
      </c>
      <c r="AD54" s="35">
        <f t="shared" si="11"/>
        <v>0</v>
      </c>
      <c r="AE54" s="38">
        <v>0</v>
      </c>
      <c r="AF54" s="38">
        <f t="shared" si="12"/>
        <v>0</v>
      </c>
      <c r="AG54" s="38" t="s">
        <v>152</v>
      </c>
      <c r="AH54" s="38" t="s">
        <v>152</v>
      </c>
      <c r="AI54" s="38" t="s">
        <v>152</v>
      </c>
      <c r="AJ54" s="38" t="s">
        <v>152</v>
      </c>
      <c r="AK54" s="38" t="s">
        <v>152</v>
      </c>
      <c r="AL54" s="43">
        <f t="shared" si="13"/>
        <v>4.1342788672199999</v>
      </c>
      <c r="AM54" s="43">
        <v>0</v>
      </c>
      <c r="AN54" s="43">
        <v>0</v>
      </c>
      <c r="AO54" s="43">
        <v>0</v>
      </c>
      <c r="AP54" s="43">
        <v>4.1342788672199999</v>
      </c>
      <c r="AQ54" s="43">
        <v>0</v>
      </c>
      <c r="AR54" s="43">
        <v>0</v>
      </c>
      <c r="AS54" s="43">
        <v>0</v>
      </c>
      <c r="AT54" s="43">
        <v>0</v>
      </c>
      <c r="AU54" s="38">
        <v>0</v>
      </c>
      <c r="AV54" s="38">
        <f>AQ54</f>
        <v>0</v>
      </c>
      <c r="AW54" s="38">
        <f>AR54</f>
        <v>0</v>
      </c>
      <c r="AX54" s="38">
        <f>AS54</f>
        <v>0</v>
      </c>
      <c r="AY54" s="38">
        <f>AT54</f>
        <v>0</v>
      </c>
      <c r="AZ54" s="38">
        <f>AU54</f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f>BA54</f>
        <v>0</v>
      </c>
      <c r="BG54" s="43">
        <v>0</v>
      </c>
      <c r="BH54" s="43">
        <v>0</v>
      </c>
      <c r="BI54" s="43">
        <f>BD54</f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38">
        <f>BX54</f>
        <v>0</v>
      </c>
      <c r="BV54" s="38">
        <v>0</v>
      </c>
      <c r="BW54" s="38">
        <v>0</v>
      </c>
      <c r="BX54" s="38">
        <v>0</v>
      </c>
      <c r="BY54" s="38">
        <v>0</v>
      </c>
      <c r="BZ54" s="38">
        <f>CC54</f>
        <v>0</v>
      </c>
      <c r="CA54" s="38">
        <v>0</v>
      </c>
      <c r="CB54" s="38">
        <v>0</v>
      </c>
      <c r="CC54" s="38">
        <v>0</v>
      </c>
      <c r="CD54" s="38">
        <v>0</v>
      </c>
      <c r="CE54" s="38" t="s">
        <v>152</v>
      </c>
      <c r="CF54" s="38" t="s">
        <v>152</v>
      </c>
      <c r="CG54" s="38" t="s">
        <v>152</v>
      </c>
      <c r="CH54" s="38" t="s">
        <v>152</v>
      </c>
      <c r="CI54" s="38" t="s">
        <v>152</v>
      </c>
      <c r="CJ54" s="38">
        <f t="shared" ref="CJ54:CJ74" si="131">BU54+BK54+AV54+AL54+BF54</f>
        <v>4.1342788672199999</v>
      </c>
      <c r="CK54" s="38">
        <f t="shared" ref="CK54:CK74" si="132">BV54+BL54+AW54+AM54+BG54</f>
        <v>0</v>
      </c>
      <c r="CL54" s="38">
        <f t="shared" ref="CL54:CL74" si="133">BW54+BM54+AX54+AN54+BH54</f>
        <v>0</v>
      </c>
      <c r="CM54" s="38">
        <f t="shared" ref="CM54:CM74" si="134">BX54+BN54+AY54+AO54+BI54</f>
        <v>0</v>
      </c>
      <c r="CN54" s="38">
        <f t="shared" ref="CN54:CN74" si="135">BY54+BO54+AZ54+AP54+BJ54</f>
        <v>4.1342788672199999</v>
      </c>
      <c r="CO54" s="47" t="s">
        <v>175</v>
      </c>
    </row>
    <row r="55" spans="1:93" s="18" customFormat="1" ht="47.25" x14ac:dyDescent="0.25">
      <c r="A55" s="36" t="s">
        <v>102</v>
      </c>
      <c r="B55" s="37" t="s">
        <v>103</v>
      </c>
      <c r="C55" s="35" t="s">
        <v>160</v>
      </c>
      <c r="D55" s="35" t="s">
        <v>152</v>
      </c>
      <c r="E55" s="35" t="s">
        <v>152</v>
      </c>
      <c r="F55" s="35" t="s">
        <v>152</v>
      </c>
      <c r="G55" s="35" t="s">
        <v>152</v>
      </c>
      <c r="H55" s="38">
        <f>H56+H77</f>
        <v>76.903919620240146</v>
      </c>
      <c r="I55" s="38">
        <f>I56+I77</f>
        <v>411.46217499706336</v>
      </c>
      <c r="J55" s="38" t="s">
        <v>152</v>
      </c>
      <c r="K55" s="38">
        <f>K56+K77</f>
        <v>89.990672605420144</v>
      </c>
      <c r="L55" s="38">
        <f>L56+L77</f>
        <v>475.91963846926336</v>
      </c>
      <c r="M55" s="38" t="str">
        <f>J55</f>
        <v>нд</v>
      </c>
      <c r="N55" s="38" t="s">
        <v>152</v>
      </c>
      <c r="O55" s="38">
        <f>O56+O77</f>
        <v>0</v>
      </c>
      <c r="P55" s="38">
        <f>P56+P77</f>
        <v>637.60284107099994</v>
      </c>
      <c r="Q55" s="38">
        <f>Q56+Q77</f>
        <v>733.204559351542</v>
      </c>
      <c r="R55" s="38">
        <f>R56+R77+R74+R75+R76</f>
        <v>823.4805203619793</v>
      </c>
      <c r="S55" s="38">
        <f>S56+S77+S74+S75+S76</f>
        <v>903.86953264517638</v>
      </c>
      <c r="T55" s="38">
        <f t="shared" ref="T55:AA55" si="136">T56+T77</f>
        <v>498.65039493920926</v>
      </c>
      <c r="U55" s="38">
        <f>U56+U77</f>
        <v>562.64071209098688</v>
      </c>
      <c r="V55" s="38">
        <f t="shared" si="136"/>
        <v>0</v>
      </c>
      <c r="W55" s="38">
        <f t="shared" si="136"/>
        <v>493.15691181878685</v>
      </c>
      <c r="X55" s="38">
        <f t="shared" si="136"/>
        <v>561.74865415820693</v>
      </c>
      <c r="Y55" s="38">
        <f t="shared" si="136"/>
        <v>437.93732495923962</v>
      </c>
      <c r="Z55" s="38">
        <f t="shared" si="6"/>
        <v>437.93732495923967</v>
      </c>
      <c r="AA55" s="38">
        <f t="shared" si="136"/>
        <v>383.52429917499239</v>
      </c>
      <c r="AB55" s="38">
        <v>383.52429917499239</v>
      </c>
      <c r="AC55" s="38">
        <f t="shared" ref="AC55:AU55" si="137">AC56+AC77</f>
        <v>226.74344190841646</v>
      </c>
      <c r="AD55" s="38">
        <f t="shared" si="11"/>
        <v>226.74344190841646</v>
      </c>
      <c r="AE55" s="38">
        <f t="shared" si="137"/>
        <v>123.49839499836291</v>
      </c>
      <c r="AF55" s="38">
        <f t="shared" si="12"/>
        <v>123.49839499836291</v>
      </c>
      <c r="AG55" s="38">
        <f t="shared" si="137"/>
        <v>55.219586859547235</v>
      </c>
      <c r="AH55" s="38">
        <f t="shared" si="137"/>
        <v>0</v>
      </c>
      <c r="AI55" s="38">
        <f t="shared" si="137"/>
        <v>0</v>
      </c>
      <c r="AJ55" s="38">
        <f t="shared" si="137"/>
        <v>51.702270609874617</v>
      </c>
      <c r="AK55" s="38">
        <f t="shared" si="137"/>
        <v>3.51731624967262</v>
      </c>
      <c r="AL55" s="38">
        <f t="shared" si="13"/>
        <v>119.67705033174724</v>
      </c>
      <c r="AM55" s="38">
        <f t="shared" si="137"/>
        <v>0</v>
      </c>
      <c r="AN55" s="38">
        <f t="shared" si="137"/>
        <v>0</v>
      </c>
      <c r="AO55" s="38">
        <f t="shared" si="137"/>
        <v>51.702270609874617</v>
      </c>
      <c r="AP55" s="38">
        <f t="shared" si="137"/>
        <v>67.974779721872622</v>
      </c>
      <c r="AQ55" s="38">
        <f t="shared" si="137"/>
        <v>54.413025784247296</v>
      </c>
      <c r="AR55" s="38">
        <f t="shared" si="137"/>
        <v>0</v>
      </c>
      <c r="AS55" s="38">
        <f t="shared" si="137"/>
        <v>0</v>
      </c>
      <c r="AT55" s="38">
        <f t="shared" si="137"/>
        <v>54.413025784247296</v>
      </c>
      <c r="AU55" s="38">
        <f t="shared" si="137"/>
        <v>0</v>
      </c>
      <c r="AV55" s="38">
        <f>AQ55</f>
        <v>54.413025784247296</v>
      </c>
      <c r="AW55" s="38">
        <f t="shared" si="118"/>
        <v>0</v>
      </c>
      <c r="AX55" s="38">
        <f t="shared" si="118"/>
        <v>0</v>
      </c>
      <c r="AY55" s="38">
        <f t="shared" si="118"/>
        <v>54.413025784247296</v>
      </c>
      <c r="AZ55" s="38">
        <f t="shared" si="118"/>
        <v>0</v>
      </c>
      <c r="BA55" s="38">
        <f t="shared" ref="BA55:BY55" si="138">BA56+BA77</f>
        <v>156.78085726657588</v>
      </c>
      <c r="BB55" s="38">
        <f t="shared" si="138"/>
        <v>0</v>
      </c>
      <c r="BC55" s="38">
        <f t="shared" si="138"/>
        <v>0</v>
      </c>
      <c r="BD55" s="38">
        <f t="shared" si="138"/>
        <v>156.78085726657588</v>
      </c>
      <c r="BE55" s="38">
        <f t="shared" si="138"/>
        <v>0</v>
      </c>
      <c r="BF55" s="38">
        <f t="shared" si="138"/>
        <v>156.78085726657588</v>
      </c>
      <c r="BG55" s="38">
        <f t="shared" si="138"/>
        <v>0</v>
      </c>
      <c r="BH55" s="38">
        <f t="shared" si="138"/>
        <v>0</v>
      </c>
      <c r="BI55" s="38">
        <f t="shared" si="138"/>
        <v>156.78085726657588</v>
      </c>
      <c r="BJ55" s="38">
        <f t="shared" si="138"/>
        <v>0</v>
      </c>
      <c r="BK55" s="38">
        <f t="shared" si="138"/>
        <v>103.24504691005359</v>
      </c>
      <c r="BL55" s="38">
        <f t="shared" si="138"/>
        <v>0</v>
      </c>
      <c r="BM55" s="38">
        <f t="shared" si="138"/>
        <v>0</v>
      </c>
      <c r="BN55" s="38">
        <f t="shared" si="138"/>
        <v>103.24504691005359</v>
      </c>
      <c r="BO55" s="38">
        <f t="shared" si="138"/>
        <v>0</v>
      </c>
      <c r="BP55" s="38">
        <f t="shared" ref="BP55:BT55" si="139">BP56+BP77</f>
        <v>103.24504691005359</v>
      </c>
      <c r="BQ55" s="38">
        <f t="shared" si="139"/>
        <v>0</v>
      </c>
      <c r="BR55" s="38">
        <f t="shared" si="139"/>
        <v>0</v>
      </c>
      <c r="BS55" s="38">
        <f t="shared" si="139"/>
        <v>103.24504691005359</v>
      </c>
      <c r="BT55" s="38">
        <f t="shared" si="139"/>
        <v>0</v>
      </c>
      <c r="BU55" s="38">
        <f t="shared" si="138"/>
        <v>123.49839499836291</v>
      </c>
      <c r="BV55" s="38">
        <f t="shared" si="138"/>
        <v>0</v>
      </c>
      <c r="BW55" s="38">
        <f t="shared" si="138"/>
        <v>0</v>
      </c>
      <c r="BX55" s="38">
        <f t="shared" si="138"/>
        <v>123.49839499836291</v>
      </c>
      <c r="BY55" s="38">
        <f t="shared" si="138"/>
        <v>0</v>
      </c>
      <c r="BZ55" s="38">
        <f t="shared" ref="BZ55:CD55" si="140">BZ56+BZ77</f>
        <v>123.49839499836291</v>
      </c>
      <c r="CA55" s="38">
        <f t="shared" si="140"/>
        <v>0</v>
      </c>
      <c r="CB55" s="38">
        <f t="shared" si="140"/>
        <v>0</v>
      </c>
      <c r="CC55" s="38">
        <f t="shared" si="140"/>
        <v>123.49839499836291</v>
      </c>
      <c r="CD55" s="38">
        <f t="shared" si="140"/>
        <v>0</v>
      </c>
      <c r="CE55" s="38">
        <f t="shared" ref="CE55:CE71" si="141">BU55+BK55+BA55+AQ55+AG55</f>
        <v>493.15691181878691</v>
      </c>
      <c r="CF55" s="38">
        <f t="shared" ref="CF55:CF71" si="142">BV55+BL55+BB55+AR55+AH55</f>
        <v>0</v>
      </c>
      <c r="CG55" s="38">
        <f t="shared" ref="CG55:CG71" si="143">BW55+BM55+BC55+AS55+AI55</f>
        <v>0</v>
      </c>
      <c r="CH55" s="38">
        <f t="shared" ref="CH55:CH71" si="144">BX55+BN55+BD55+AT55+AJ55</f>
        <v>489.63959556911431</v>
      </c>
      <c r="CI55" s="38">
        <f t="shared" ref="CI55:CI71" si="145">BY55+BO55+BE55+AU55+AK55</f>
        <v>3.51731624967262</v>
      </c>
      <c r="CJ55" s="38">
        <f t="shared" si="131"/>
        <v>557.61437529098691</v>
      </c>
      <c r="CK55" s="38">
        <f t="shared" si="132"/>
        <v>0</v>
      </c>
      <c r="CL55" s="38">
        <f t="shared" si="133"/>
        <v>0</v>
      </c>
      <c r="CM55" s="38">
        <f t="shared" si="134"/>
        <v>489.63959556911431</v>
      </c>
      <c r="CN55" s="38">
        <f t="shared" si="135"/>
        <v>67.974779721872622</v>
      </c>
      <c r="CO55" s="35" t="s">
        <v>152</v>
      </c>
    </row>
    <row r="56" spans="1:93" s="18" customFormat="1" ht="78.75" x14ac:dyDescent="0.25">
      <c r="A56" s="36" t="s">
        <v>104</v>
      </c>
      <c r="B56" s="37" t="s">
        <v>105</v>
      </c>
      <c r="C56" s="35" t="s">
        <v>160</v>
      </c>
      <c r="D56" s="35" t="s">
        <v>152</v>
      </c>
      <c r="E56" s="35" t="s">
        <v>152</v>
      </c>
      <c r="F56" s="35" t="s">
        <v>152</v>
      </c>
      <c r="G56" s="35" t="s">
        <v>152</v>
      </c>
      <c r="H56" s="38">
        <f>H57+H73</f>
        <v>72.217160296475996</v>
      </c>
      <c r="I56" s="38">
        <f>I57+I73</f>
        <v>381.71925362729536</v>
      </c>
      <c r="J56" s="38" t="s">
        <v>152</v>
      </c>
      <c r="K56" s="38">
        <f>K57+K73</f>
        <v>85.303913281655994</v>
      </c>
      <c r="L56" s="38">
        <f>L57+L73</f>
        <v>446.17671709949536</v>
      </c>
      <c r="M56" s="38" t="str">
        <f>J56</f>
        <v>нд</v>
      </c>
      <c r="N56" s="38" t="s">
        <v>152</v>
      </c>
      <c r="O56" s="38">
        <f>O57+O73</f>
        <v>0</v>
      </c>
      <c r="P56" s="38">
        <f>P57</f>
        <v>596.87475019199996</v>
      </c>
      <c r="Q56" s="38">
        <f>Q57</f>
        <v>686.8358854038504</v>
      </c>
      <c r="R56" s="38">
        <f>R57</f>
        <v>712.73827531391998</v>
      </c>
      <c r="S56" s="38">
        <f>S57</f>
        <v>785.3371953089827</v>
      </c>
      <c r="T56" s="38">
        <f>T57+T73</f>
        <v>463.63425202073546</v>
      </c>
      <c r="U56" s="38">
        <f>U57+U73</f>
        <v>527.62456917251302</v>
      </c>
      <c r="V56" s="38">
        <f>V57+V73</f>
        <v>0</v>
      </c>
      <c r="W56" s="38">
        <f>W57+W73</f>
        <v>458.14076890031305</v>
      </c>
      <c r="X56" s="38">
        <v>526.73251123973307</v>
      </c>
      <c r="Y56" s="38">
        <f>Y57+Y73</f>
        <v>426.02778624189733</v>
      </c>
      <c r="Z56" s="38">
        <f t="shared" si="6"/>
        <v>426.02778624189739</v>
      </c>
      <c r="AA56" s="38">
        <f>AA57+AA73</f>
        <v>371.61476045765011</v>
      </c>
      <c r="AB56" s="38">
        <v>371.61476045765011</v>
      </c>
      <c r="AC56" s="38">
        <f t="shared" ref="AC56:AU56" si="146">AC57+AC73</f>
        <v>214.83390319107417</v>
      </c>
      <c r="AD56" s="38">
        <f t="shared" si="11"/>
        <v>214.83390319107417</v>
      </c>
      <c r="AE56" s="38">
        <f t="shared" si="146"/>
        <v>123.49839499836291</v>
      </c>
      <c r="AF56" s="38">
        <f t="shared" si="12"/>
        <v>123.49839499836291</v>
      </c>
      <c r="AG56" s="38">
        <f t="shared" si="146"/>
        <v>32.112982658415703</v>
      </c>
      <c r="AH56" s="38">
        <f t="shared" si="146"/>
        <v>0</v>
      </c>
      <c r="AI56" s="38">
        <f t="shared" si="146"/>
        <v>0</v>
      </c>
      <c r="AJ56" s="38">
        <f t="shared" si="146"/>
        <v>32.112982658415703</v>
      </c>
      <c r="AK56" s="38">
        <f t="shared" si="146"/>
        <v>0</v>
      </c>
      <c r="AL56" s="38">
        <f t="shared" si="13"/>
        <v>96.570446130615707</v>
      </c>
      <c r="AM56" s="38">
        <f t="shared" si="146"/>
        <v>0</v>
      </c>
      <c r="AN56" s="38">
        <f t="shared" si="146"/>
        <v>0</v>
      </c>
      <c r="AO56" s="38">
        <f>AO57+AO73</f>
        <v>32.112982658415703</v>
      </c>
      <c r="AP56" s="38">
        <f t="shared" si="146"/>
        <v>64.457463472200004</v>
      </c>
      <c r="AQ56" s="38">
        <f t="shared" si="146"/>
        <v>54.413025784247296</v>
      </c>
      <c r="AR56" s="38">
        <f t="shared" si="146"/>
        <v>0</v>
      </c>
      <c r="AS56" s="38">
        <f t="shared" si="146"/>
        <v>0</v>
      </c>
      <c r="AT56" s="38">
        <f t="shared" si="146"/>
        <v>54.413025784247296</v>
      </c>
      <c r="AU56" s="38">
        <f t="shared" si="146"/>
        <v>0</v>
      </c>
      <c r="AV56" s="38">
        <f>AQ56</f>
        <v>54.413025784247296</v>
      </c>
      <c r="AW56" s="38">
        <f t="shared" si="118"/>
        <v>0</v>
      </c>
      <c r="AX56" s="38">
        <f t="shared" si="118"/>
        <v>0</v>
      </c>
      <c r="AY56" s="38">
        <f t="shared" si="118"/>
        <v>54.413025784247296</v>
      </c>
      <c r="AZ56" s="38">
        <f t="shared" si="118"/>
        <v>0</v>
      </c>
      <c r="BA56" s="38">
        <f t="shared" ref="BA56:BY56" si="147">BA57+BA73</f>
        <v>156.78085726657588</v>
      </c>
      <c r="BB56" s="38">
        <f t="shared" si="147"/>
        <v>0</v>
      </c>
      <c r="BC56" s="38">
        <f t="shared" si="147"/>
        <v>0</v>
      </c>
      <c r="BD56" s="38">
        <f t="shared" si="147"/>
        <v>156.78085726657588</v>
      </c>
      <c r="BE56" s="38">
        <f t="shared" si="147"/>
        <v>0</v>
      </c>
      <c r="BF56" s="38">
        <f t="shared" si="147"/>
        <v>156.78085726657588</v>
      </c>
      <c r="BG56" s="38">
        <f t="shared" si="147"/>
        <v>0</v>
      </c>
      <c r="BH56" s="38">
        <f t="shared" si="147"/>
        <v>0</v>
      </c>
      <c r="BI56" s="38">
        <f t="shared" si="147"/>
        <v>156.78085726657588</v>
      </c>
      <c r="BJ56" s="38">
        <f t="shared" si="147"/>
        <v>0</v>
      </c>
      <c r="BK56" s="38">
        <f t="shared" si="147"/>
        <v>91.335508192711302</v>
      </c>
      <c r="BL56" s="38">
        <f t="shared" si="147"/>
        <v>0</v>
      </c>
      <c r="BM56" s="38">
        <f t="shared" si="147"/>
        <v>0</v>
      </c>
      <c r="BN56" s="38">
        <f t="shared" si="147"/>
        <v>91.335508192711302</v>
      </c>
      <c r="BO56" s="38">
        <f t="shared" si="147"/>
        <v>0</v>
      </c>
      <c r="BP56" s="38">
        <f t="shared" ref="BP56:BT56" si="148">BP57+BP73</f>
        <v>91.335508192711302</v>
      </c>
      <c r="BQ56" s="38">
        <f t="shared" si="148"/>
        <v>0</v>
      </c>
      <c r="BR56" s="38">
        <f t="shared" si="148"/>
        <v>0</v>
      </c>
      <c r="BS56" s="38">
        <f t="shared" si="148"/>
        <v>91.335508192711302</v>
      </c>
      <c r="BT56" s="38">
        <f t="shared" si="148"/>
        <v>0</v>
      </c>
      <c r="BU56" s="38">
        <f t="shared" si="147"/>
        <v>123.49839499836291</v>
      </c>
      <c r="BV56" s="38">
        <f t="shared" si="147"/>
        <v>0</v>
      </c>
      <c r="BW56" s="38">
        <f t="shared" si="147"/>
        <v>0</v>
      </c>
      <c r="BX56" s="38">
        <f t="shared" si="147"/>
        <v>123.49839499836291</v>
      </c>
      <c r="BY56" s="38">
        <f t="shared" si="147"/>
        <v>0</v>
      </c>
      <c r="BZ56" s="38">
        <f t="shared" ref="BZ56:CD56" si="149">BZ57+BZ73</f>
        <v>123.49839499836291</v>
      </c>
      <c r="CA56" s="38">
        <f t="shared" si="149"/>
        <v>0</v>
      </c>
      <c r="CB56" s="38">
        <f t="shared" si="149"/>
        <v>0</v>
      </c>
      <c r="CC56" s="38">
        <f t="shared" si="149"/>
        <v>123.49839499836291</v>
      </c>
      <c r="CD56" s="38">
        <f t="shared" si="149"/>
        <v>0</v>
      </c>
      <c r="CE56" s="38">
        <f t="shared" si="141"/>
        <v>458.14076890031311</v>
      </c>
      <c r="CF56" s="38">
        <f t="shared" si="142"/>
        <v>0</v>
      </c>
      <c r="CG56" s="38">
        <f t="shared" si="143"/>
        <v>0</v>
      </c>
      <c r="CH56" s="38">
        <f t="shared" si="144"/>
        <v>458.14076890031311</v>
      </c>
      <c r="CI56" s="38">
        <f t="shared" si="145"/>
        <v>0</v>
      </c>
      <c r="CJ56" s="38">
        <f t="shared" si="131"/>
        <v>522.59823237251317</v>
      </c>
      <c r="CK56" s="38">
        <f t="shared" si="132"/>
        <v>0</v>
      </c>
      <c r="CL56" s="38">
        <f t="shared" si="133"/>
        <v>0</v>
      </c>
      <c r="CM56" s="38">
        <f t="shared" si="134"/>
        <v>458.14076890031311</v>
      </c>
      <c r="CN56" s="38">
        <f t="shared" si="135"/>
        <v>64.457463472200004</v>
      </c>
      <c r="CO56" s="35" t="s">
        <v>152</v>
      </c>
    </row>
    <row r="57" spans="1:93" s="18" customFormat="1" ht="31.5" x14ac:dyDescent="0.25">
      <c r="A57" s="36" t="s">
        <v>106</v>
      </c>
      <c r="B57" s="37" t="s">
        <v>107</v>
      </c>
      <c r="C57" s="35" t="s">
        <v>160</v>
      </c>
      <c r="D57" s="35" t="s">
        <v>152</v>
      </c>
      <c r="E57" s="35" t="s">
        <v>152</v>
      </c>
      <c r="F57" s="35" t="s">
        <v>152</v>
      </c>
      <c r="G57" s="35" t="s">
        <v>152</v>
      </c>
      <c r="H57" s="38">
        <f>SUM(H58:H71)</f>
        <v>68.763241885008583</v>
      </c>
      <c r="I57" s="38">
        <f>SUM(I58:I71)</f>
        <v>332.26665370351816</v>
      </c>
      <c r="J57" s="38">
        <f>SUM(J58:J71)</f>
        <v>0</v>
      </c>
      <c r="K57" s="38">
        <f>SUM(K58:K72)</f>
        <v>81.849994870188581</v>
      </c>
      <c r="L57" s="38">
        <f>SUM(L58:L72)</f>
        <v>396.72411717571816</v>
      </c>
      <c r="M57" s="38">
        <f>SUM(M58:M71)</f>
        <v>0</v>
      </c>
      <c r="N57" s="38">
        <f>SUM(N58:N71)</f>
        <v>0</v>
      </c>
      <c r="O57" s="38">
        <f>SUM(O58:O71)</f>
        <v>0</v>
      </c>
      <c r="P57" s="38">
        <f t="shared" ref="P57:W57" si="150">SUM(P58:P72)</f>
        <v>596.87475019199996</v>
      </c>
      <c r="Q57" s="38">
        <f t="shared" si="150"/>
        <v>686.8358854038504</v>
      </c>
      <c r="R57" s="38">
        <f t="shared" si="150"/>
        <v>712.73827531391998</v>
      </c>
      <c r="S57" s="38">
        <f t="shared" si="150"/>
        <v>785.3371953089827</v>
      </c>
      <c r="T57" s="38">
        <f t="shared" si="150"/>
        <v>404.81604094485505</v>
      </c>
      <c r="U57" s="38">
        <f>SUM(U58:U72)</f>
        <v>468.46761729663262</v>
      </c>
      <c r="V57" s="38">
        <f t="shared" si="150"/>
        <v>0</v>
      </c>
      <c r="W57" s="38">
        <f t="shared" si="150"/>
        <v>399.32255782443264</v>
      </c>
      <c r="X57" s="38">
        <v>467.91430016385266</v>
      </c>
      <c r="Y57" s="38">
        <f>SUM(Y58:Y72)</f>
        <v>378.06378624189733</v>
      </c>
      <c r="Z57" s="38">
        <f t="shared" si="6"/>
        <v>378.06378624189739</v>
      </c>
      <c r="AA57" s="38">
        <f>SUM(AA58:AA72)</f>
        <v>324.41396045765009</v>
      </c>
      <c r="AB57" s="38">
        <v>324.41396045765009</v>
      </c>
      <c r="AC57" s="38">
        <f t="shared" ref="AC57:BG57" si="151">SUM(AC58:AC72)</f>
        <v>214.83390319107417</v>
      </c>
      <c r="AD57" s="38">
        <f t="shared" si="11"/>
        <v>214.83390319107417</v>
      </c>
      <c r="AE57" s="38">
        <f t="shared" si="151"/>
        <v>123.49839499836291</v>
      </c>
      <c r="AF57" s="38">
        <f t="shared" si="12"/>
        <v>123.49839499836291</v>
      </c>
      <c r="AG57" s="38">
        <f t="shared" si="151"/>
        <v>21.258771582535299</v>
      </c>
      <c r="AH57" s="38">
        <f t="shared" si="151"/>
        <v>0</v>
      </c>
      <c r="AI57" s="38">
        <f t="shared" si="151"/>
        <v>0</v>
      </c>
      <c r="AJ57" s="38">
        <f t="shared" si="151"/>
        <v>21.258771582535299</v>
      </c>
      <c r="AK57" s="38">
        <f t="shared" si="151"/>
        <v>0</v>
      </c>
      <c r="AL57" s="38">
        <f t="shared" si="13"/>
        <v>85.716235054735307</v>
      </c>
      <c r="AM57" s="38">
        <f t="shared" si="151"/>
        <v>0</v>
      </c>
      <c r="AN57" s="38">
        <f t="shared" si="151"/>
        <v>0</v>
      </c>
      <c r="AO57" s="38">
        <f t="shared" si="151"/>
        <v>21.258771582535299</v>
      </c>
      <c r="AP57" s="38">
        <f t="shared" si="151"/>
        <v>64.457463472200004</v>
      </c>
      <c r="AQ57" s="38">
        <f t="shared" si="151"/>
        <v>53.649825784247298</v>
      </c>
      <c r="AR57" s="38">
        <f t="shared" si="151"/>
        <v>0</v>
      </c>
      <c r="AS57" s="38">
        <f t="shared" si="151"/>
        <v>0</v>
      </c>
      <c r="AT57" s="38">
        <f t="shared" si="151"/>
        <v>53.649825784247298</v>
      </c>
      <c r="AU57" s="38">
        <f t="shared" si="151"/>
        <v>0</v>
      </c>
      <c r="AV57" s="38">
        <f t="shared" si="151"/>
        <v>53.649825784247298</v>
      </c>
      <c r="AW57" s="38">
        <f t="shared" si="151"/>
        <v>0</v>
      </c>
      <c r="AX57" s="38">
        <f t="shared" si="151"/>
        <v>0</v>
      </c>
      <c r="AY57" s="38">
        <f t="shared" si="151"/>
        <v>53.649825784247298</v>
      </c>
      <c r="AZ57" s="38">
        <f t="shared" si="151"/>
        <v>0</v>
      </c>
      <c r="BA57" s="38">
        <f t="shared" si="151"/>
        <v>109.58005726657589</v>
      </c>
      <c r="BB57" s="38">
        <f t="shared" si="151"/>
        <v>0</v>
      </c>
      <c r="BC57" s="38">
        <f t="shared" si="151"/>
        <v>0</v>
      </c>
      <c r="BD57" s="38">
        <f t="shared" si="151"/>
        <v>109.58005726657589</v>
      </c>
      <c r="BE57" s="38">
        <f t="shared" si="151"/>
        <v>0</v>
      </c>
      <c r="BF57" s="38">
        <f t="shared" si="151"/>
        <v>109.58005726657589</v>
      </c>
      <c r="BG57" s="38">
        <f t="shared" si="151"/>
        <v>0</v>
      </c>
      <c r="BH57" s="38">
        <f t="shared" ref="BH57:BY57" si="152">SUM(BH58:BH72)</f>
        <v>0</v>
      </c>
      <c r="BI57" s="38">
        <f t="shared" si="152"/>
        <v>109.58005726657589</v>
      </c>
      <c r="BJ57" s="38">
        <f t="shared" si="152"/>
        <v>0</v>
      </c>
      <c r="BK57" s="38">
        <f t="shared" si="152"/>
        <v>91.335508192711302</v>
      </c>
      <c r="BL57" s="38">
        <f t="shared" si="152"/>
        <v>0</v>
      </c>
      <c r="BM57" s="38">
        <f t="shared" si="152"/>
        <v>0</v>
      </c>
      <c r="BN57" s="38">
        <f t="shared" si="152"/>
        <v>91.335508192711302</v>
      </c>
      <c r="BO57" s="38">
        <f t="shared" si="152"/>
        <v>0</v>
      </c>
      <c r="BP57" s="38">
        <f t="shared" ref="BP57:BT57" si="153">SUM(BP58:BP72)</f>
        <v>91.335508192711302</v>
      </c>
      <c r="BQ57" s="38">
        <f t="shared" si="153"/>
        <v>0</v>
      </c>
      <c r="BR57" s="38">
        <f t="shared" si="153"/>
        <v>0</v>
      </c>
      <c r="BS57" s="38">
        <f t="shared" si="153"/>
        <v>91.335508192711302</v>
      </c>
      <c r="BT57" s="38">
        <f t="shared" si="153"/>
        <v>0</v>
      </c>
      <c r="BU57" s="38">
        <f t="shared" si="152"/>
        <v>123.49839499836291</v>
      </c>
      <c r="BV57" s="38">
        <f t="shared" si="152"/>
        <v>0</v>
      </c>
      <c r="BW57" s="38">
        <f t="shared" si="152"/>
        <v>0</v>
      </c>
      <c r="BX57" s="38">
        <f t="shared" si="152"/>
        <v>123.49839499836291</v>
      </c>
      <c r="BY57" s="38">
        <f t="shared" si="152"/>
        <v>0</v>
      </c>
      <c r="BZ57" s="38">
        <f t="shared" ref="BZ57:CD57" si="154">SUM(BZ58:BZ72)</f>
        <v>123.49839499836291</v>
      </c>
      <c r="CA57" s="38">
        <f t="shared" si="154"/>
        <v>0</v>
      </c>
      <c r="CB57" s="38">
        <f t="shared" si="154"/>
        <v>0</v>
      </c>
      <c r="CC57" s="38">
        <f t="shared" si="154"/>
        <v>123.49839499836291</v>
      </c>
      <c r="CD57" s="38">
        <f t="shared" si="154"/>
        <v>0</v>
      </c>
      <c r="CE57" s="38">
        <f t="shared" si="141"/>
        <v>399.32255782443269</v>
      </c>
      <c r="CF57" s="38">
        <f t="shared" si="142"/>
        <v>0</v>
      </c>
      <c r="CG57" s="38">
        <f t="shared" si="143"/>
        <v>0</v>
      </c>
      <c r="CH57" s="38">
        <f t="shared" si="144"/>
        <v>399.32255782443269</v>
      </c>
      <c r="CI57" s="38">
        <f t="shared" si="145"/>
        <v>0</v>
      </c>
      <c r="CJ57" s="38">
        <f t="shared" si="131"/>
        <v>463.78002129663275</v>
      </c>
      <c r="CK57" s="38">
        <f t="shared" si="132"/>
        <v>0</v>
      </c>
      <c r="CL57" s="38">
        <f t="shared" si="133"/>
        <v>0</v>
      </c>
      <c r="CM57" s="38">
        <f t="shared" si="134"/>
        <v>399.32255782443269</v>
      </c>
      <c r="CN57" s="38">
        <f t="shared" si="135"/>
        <v>64.457463472200004</v>
      </c>
      <c r="CO57" s="35" t="s">
        <v>152</v>
      </c>
    </row>
    <row r="58" spans="1:93" s="18" customFormat="1" ht="77.25" customHeight="1" x14ac:dyDescent="0.25">
      <c r="A58" s="49" t="s">
        <v>154</v>
      </c>
      <c r="B58" s="39" t="s">
        <v>297</v>
      </c>
      <c r="C58" s="50" t="s">
        <v>306</v>
      </c>
      <c r="D58" s="35" t="s">
        <v>159</v>
      </c>
      <c r="E58" s="35">
        <v>2022</v>
      </c>
      <c r="F58" s="35">
        <v>2022</v>
      </c>
      <c r="G58" s="35">
        <f t="shared" ref="G58:G71" si="155">F58</f>
        <v>2022</v>
      </c>
      <c r="H58" s="38">
        <v>5.436981639561</v>
      </c>
      <c r="I58" s="38">
        <v>27.665703734964001</v>
      </c>
      <c r="J58" s="45" t="s">
        <v>196</v>
      </c>
      <c r="K58" s="38">
        <f t="shared" ref="K58:K65" si="156">H58</f>
        <v>5.436981639561</v>
      </c>
      <c r="L58" s="38">
        <f t="shared" ref="L58:L71" si="157">I58</f>
        <v>27.665703734964001</v>
      </c>
      <c r="M58" s="45" t="str">
        <f t="shared" ref="M58:M71" si="158">J58</f>
        <v>декабрь 2018 г.</v>
      </c>
      <c r="N58" s="35" t="s">
        <v>152</v>
      </c>
      <c r="O58" s="38">
        <v>0</v>
      </c>
      <c r="P58" s="38">
        <f>31.14783*1.2</f>
        <v>37.377395999999997</v>
      </c>
      <c r="Q58" s="38">
        <v>40.660925483808001</v>
      </c>
      <c r="R58" s="38">
        <v>38.909513260800004</v>
      </c>
      <c r="S58" s="38">
        <v>42.165500239977</v>
      </c>
      <c r="T58" s="38">
        <v>32.136492712379798</v>
      </c>
      <c r="U58" s="38">
        <f t="shared" si="47"/>
        <v>32.136492712379798</v>
      </c>
      <c r="V58" s="38">
        <v>0</v>
      </c>
      <c r="W58" s="38">
        <v>32.136492712379798</v>
      </c>
      <c r="X58" s="38">
        <v>32.136492712379798</v>
      </c>
      <c r="Y58" s="38">
        <v>32.136492712379798</v>
      </c>
      <c r="Z58" s="38">
        <f t="shared" si="6"/>
        <v>32.136492712379798</v>
      </c>
      <c r="AA58" s="38">
        <v>32.136492712379798</v>
      </c>
      <c r="AB58" s="38">
        <v>32.136492712379798</v>
      </c>
      <c r="AC58" s="38">
        <v>0</v>
      </c>
      <c r="AD58" s="38">
        <f t="shared" si="11"/>
        <v>0</v>
      </c>
      <c r="AE58" s="38">
        <v>0</v>
      </c>
      <c r="AF58" s="38">
        <f t="shared" si="12"/>
        <v>0</v>
      </c>
      <c r="AG58" s="38">
        <v>0</v>
      </c>
      <c r="AH58" s="38">
        <v>0</v>
      </c>
      <c r="AI58" s="43">
        <v>0</v>
      </c>
      <c r="AJ58" s="43">
        <v>0</v>
      </c>
      <c r="AK58" s="43">
        <v>0</v>
      </c>
      <c r="AL58" s="43">
        <f t="shared" si="13"/>
        <v>0</v>
      </c>
      <c r="AM58" s="43">
        <f t="shared" ref="AM58:AP71" si="159">AH58</f>
        <v>0</v>
      </c>
      <c r="AN58" s="43">
        <f t="shared" si="159"/>
        <v>0</v>
      </c>
      <c r="AO58" s="43">
        <f t="shared" si="159"/>
        <v>0</v>
      </c>
      <c r="AP58" s="43">
        <f t="shared" si="159"/>
        <v>0</v>
      </c>
      <c r="AQ58" s="43">
        <f>AT58</f>
        <v>0</v>
      </c>
      <c r="AR58" s="43">
        <v>0</v>
      </c>
      <c r="AS58" s="43">
        <v>0</v>
      </c>
      <c r="AT58" s="43">
        <v>0</v>
      </c>
      <c r="AU58" s="43">
        <v>0</v>
      </c>
      <c r="AV58" s="38">
        <f t="shared" ref="AV58:AV72" si="160">AQ58</f>
        <v>0</v>
      </c>
      <c r="AW58" s="38">
        <f t="shared" si="118"/>
        <v>0</v>
      </c>
      <c r="AX58" s="38">
        <f t="shared" si="118"/>
        <v>0</v>
      </c>
      <c r="AY58" s="38">
        <f t="shared" si="118"/>
        <v>0</v>
      </c>
      <c r="AZ58" s="38">
        <f t="shared" si="118"/>
        <v>0</v>
      </c>
      <c r="BA58" s="43">
        <f>BD58</f>
        <v>32.136492712379798</v>
      </c>
      <c r="BB58" s="43">
        <v>0</v>
      </c>
      <c r="BC58" s="43">
        <v>0</v>
      </c>
      <c r="BD58" s="43">
        <v>32.136492712379798</v>
      </c>
      <c r="BE58" s="43">
        <v>0</v>
      </c>
      <c r="BF58" s="43">
        <f>BA58</f>
        <v>32.136492712379798</v>
      </c>
      <c r="BG58" s="43">
        <v>0</v>
      </c>
      <c r="BH58" s="43">
        <v>0</v>
      </c>
      <c r="BI58" s="43">
        <f>BD58</f>
        <v>32.136492712379798</v>
      </c>
      <c r="BJ58" s="43">
        <v>0</v>
      </c>
      <c r="BK58" s="43">
        <v>0</v>
      </c>
      <c r="BL58" s="43">
        <v>0</v>
      </c>
      <c r="BM58" s="43">
        <v>0</v>
      </c>
      <c r="BN58" s="43">
        <v>0</v>
      </c>
      <c r="BO58" s="43">
        <v>0</v>
      </c>
      <c r="BP58" s="43">
        <v>0</v>
      </c>
      <c r="BQ58" s="43">
        <v>0</v>
      </c>
      <c r="BR58" s="43">
        <v>0</v>
      </c>
      <c r="BS58" s="43">
        <v>0</v>
      </c>
      <c r="BT58" s="43">
        <v>0</v>
      </c>
      <c r="BU58" s="43">
        <v>0</v>
      </c>
      <c r="BV58" s="43">
        <v>0</v>
      </c>
      <c r="BW58" s="43">
        <v>0</v>
      </c>
      <c r="BX58" s="43">
        <v>0</v>
      </c>
      <c r="BY58" s="43">
        <v>0</v>
      </c>
      <c r="BZ58" s="43">
        <v>0</v>
      </c>
      <c r="CA58" s="43">
        <v>0</v>
      </c>
      <c r="CB58" s="43">
        <v>0</v>
      </c>
      <c r="CC58" s="43">
        <v>0</v>
      </c>
      <c r="CD58" s="43">
        <v>0</v>
      </c>
      <c r="CE58" s="38">
        <f t="shared" si="141"/>
        <v>32.136492712379798</v>
      </c>
      <c r="CF58" s="38">
        <f t="shared" si="142"/>
        <v>0</v>
      </c>
      <c r="CG58" s="38">
        <f t="shared" si="143"/>
        <v>0</v>
      </c>
      <c r="CH58" s="38">
        <f t="shared" si="144"/>
        <v>32.136492712379798</v>
      </c>
      <c r="CI58" s="38">
        <f t="shared" si="145"/>
        <v>0</v>
      </c>
      <c r="CJ58" s="38">
        <f t="shared" si="131"/>
        <v>32.136492712379798</v>
      </c>
      <c r="CK58" s="38">
        <f t="shared" si="132"/>
        <v>0</v>
      </c>
      <c r="CL58" s="38">
        <f t="shared" si="133"/>
        <v>0</v>
      </c>
      <c r="CM58" s="38">
        <f t="shared" si="134"/>
        <v>32.136492712379798</v>
      </c>
      <c r="CN58" s="38">
        <f t="shared" si="135"/>
        <v>0</v>
      </c>
      <c r="CO58" s="48" t="s">
        <v>246</v>
      </c>
    </row>
    <row r="59" spans="1:93" s="18" customFormat="1" ht="75.75" customHeight="1" x14ac:dyDescent="0.25">
      <c r="A59" s="49" t="s">
        <v>155</v>
      </c>
      <c r="B59" s="39" t="s">
        <v>298</v>
      </c>
      <c r="C59" s="50" t="s">
        <v>307</v>
      </c>
      <c r="D59" s="35" t="s">
        <v>159</v>
      </c>
      <c r="E59" s="35">
        <v>2023</v>
      </c>
      <c r="F59" s="35">
        <v>2023</v>
      </c>
      <c r="G59" s="35">
        <f t="shared" si="155"/>
        <v>2023</v>
      </c>
      <c r="H59" s="38">
        <v>3.5545527261840002</v>
      </c>
      <c r="I59" s="38">
        <v>18.451895897694001</v>
      </c>
      <c r="J59" s="45" t="s">
        <v>196</v>
      </c>
      <c r="K59" s="38">
        <f t="shared" si="156"/>
        <v>3.5545527261840002</v>
      </c>
      <c r="L59" s="38">
        <f t="shared" si="157"/>
        <v>18.451895897694001</v>
      </c>
      <c r="M59" s="45" t="str">
        <f t="shared" si="158"/>
        <v>декабрь 2018 г.</v>
      </c>
      <c r="N59" s="35" t="s">
        <v>152</v>
      </c>
      <c r="O59" s="38">
        <v>0</v>
      </c>
      <c r="P59" s="38">
        <f>25.5438225*1.2</f>
        <v>30.652587</v>
      </c>
      <c r="Q59" s="38">
        <v>33.345355462775998</v>
      </c>
      <c r="R59" s="38">
        <v>31.909051137600002</v>
      </c>
      <c r="S59" s="38">
        <v>35.996980976125165</v>
      </c>
      <c r="T59" s="38">
        <v>21.433729780617298</v>
      </c>
      <c r="U59" s="38">
        <f t="shared" si="47"/>
        <v>21.433729780617298</v>
      </c>
      <c r="V59" s="38">
        <v>0</v>
      </c>
      <c r="W59" s="38">
        <v>21.433729780617298</v>
      </c>
      <c r="X59" s="38">
        <v>21.433729780617298</v>
      </c>
      <c r="Y59" s="38">
        <v>21.433729780617298</v>
      </c>
      <c r="Z59" s="38">
        <f t="shared" si="6"/>
        <v>21.433729780617298</v>
      </c>
      <c r="AA59" s="38">
        <v>21.433729780617298</v>
      </c>
      <c r="AB59" s="38">
        <v>21.433729780617298</v>
      </c>
      <c r="AC59" s="38">
        <v>21.433729780617298</v>
      </c>
      <c r="AD59" s="38">
        <f t="shared" si="11"/>
        <v>21.433729780617298</v>
      </c>
      <c r="AE59" s="38">
        <v>0</v>
      </c>
      <c r="AF59" s="38">
        <f t="shared" si="12"/>
        <v>0</v>
      </c>
      <c r="AG59" s="38">
        <v>0</v>
      </c>
      <c r="AH59" s="38">
        <v>0</v>
      </c>
      <c r="AI59" s="43">
        <v>0</v>
      </c>
      <c r="AJ59" s="43">
        <v>0</v>
      </c>
      <c r="AK59" s="43">
        <v>0</v>
      </c>
      <c r="AL59" s="43">
        <f t="shared" si="13"/>
        <v>0</v>
      </c>
      <c r="AM59" s="43">
        <f t="shared" si="159"/>
        <v>0</v>
      </c>
      <c r="AN59" s="43">
        <f t="shared" si="159"/>
        <v>0</v>
      </c>
      <c r="AO59" s="43">
        <f t="shared" si="159"/>
        <v>0</v>
      </c>
      <c r="AP59" s="43">
        <f t="shared" si="159"/>
        <v>0</v>
      </c>
      <c r="AQ59" s="43">
        <f>AT59</f>
        <v>0</v>
      </c>
      <c r="AR59" s="43">
        <v>0</v>
      </c>
      <c r="AS59" s="43">
        <v>0</v>
      </c>
      <c r="AT59" s="43">
        <v>0</v>
      </c>
      <c r="AU59" s="43">
        <v>0</v>
      </c>
      <c r="AV59" s="38">
        <f t="shared" si="160"/>
        <v>0</v>
      </c>
      <c r="AW59" s="38">
        <f t="shared" si="118"/>
        <v>0</v>
      </c>
      <c r="AX59" s="38">
        <f t="shared" si="118"/>
        <v>0</v>
      </c>
      <c r="AY59" s="38">
        <f t="shared" si="118"/>
        <v>0</v>
      </c>
      <c r="AZ59" s="38">
        <f t="shared" si="118"/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43">
        <f t="shared" ref="BF59:BF72" si="161">BA59</f>
        <v>0</v>
      </c>
      <c r="BG59" s="43">
        <v>0</v>
      </c>
      <c r="BH59" s="43">
        <v>0</v>
      </c>
      <c r="BI59" s="43">
        <f t="shared" ref="BI59:BI72" si="162">BD59</f>
        <v>0</v>
      </c>
      <c r="BJ59" s="43">
        <v>0</v>
      </c>
      <c r="BK59" s="43">
        <f>BN59</f>
        <v>21.433729780617298</v>
      </c>
      <c r="BL59" s="43">
        <v>0</v>
      </c>
      <c r="BM59" s="43">
        <v>0</v>
      </c>
      <c r="BN59" s="43">
        <v>21.433729780617298</v>
      </c>
      <c r="BO59" s="43">
        <v>0</v>
      </c>
      <c r="BP59" s="43">
        <f>BS59</f>
        <v>21.433729780617298</v>
      </c>
      <c r="BQ59" s="43">
        <v>0</v>
      </c>
      <c r="BR59" s="43">
        <v>0</v>
      </c>
      <c r="BS59" s="43">
        <v>21.433729780617298</v>
      </c>
      <c r="BT59" s="43">
        <v>0</v>
      </c>
      <c r="BU59" s="43">
        <v>0</v>
      </c>
      <c r="BV59" s="43">
        <v>0</v>
      </c>
      <c r="BW59" s="43">
        <v>0</v>
      </c>
      <c r="BX59" s="43">
        <v>0</v>
      </c>
      <c r="BY59" s="43">
        <v>0</v>
      </c>
      <c r="BZ59" s="43">
        <v>0</v>
      </c>
      <c r="CA59" s="43">
        <v>0</v>
      </c>
      <c r="CB59" s="43">
        <v>0</v>
      </c>
      <c r="CC59" s="43">
        <v>0</v>
      </c>
      <c r="CD59" s="43">
        <v>0</v>
      </c>
      <c r="CE59" s="38">
        <f t="shared" si="141"/>
        <v>21.433729780617298</v>
      </c>
      <c r="CF59" s="38">
        <f t="shared" si="142"/>
        <v>0</v>
      </c>
      <c r="CG59" s="38">
        <f t="shared" si="143"/>
        <v>0</v>
      </c>
      <c r="CH59" s="38">
        <f t="shared" si="144"/>
        <v>21.433729780617298</v>
      </c>
      <c r="CI59" s="38">
        <f t="shared" si="145"/>
        <v>0</v>
      </c>
      <c r="CJ59" s="38">
        <f t="shared" si="131"/>
        <v>21.433729780617298</v>
      </c>
      <c r="CK59" s="38">
        <f t="shared" si="132"/>
        <v>0</v>
      </c>
      <c r="CL59" s="38">
        <f t="shared" si="133"/>
        <v>0</v>
      </c>
      <c r="CM59" s="38">
        <f t="shared" si="134"/>
        <v>21.433729780617298</v>
      </c>
      <c r="CN59" s="38">
        <f t="shared" si="135"/>
        <v>0</v>
      </c>
      <c r="CO59" s="48" t="s">
        <v>246</v>
      </c>
    </row>
    <row r="60" spans="1:93" s="18" customFormat="1" ht="73.5" customHeight="1" x14ac:dyDescent="0.25">
      <c r="A60" s="49" t="s">
        <v>156</v>
      </c>
      <c r="B60" s="39" t="s">
        <v>299</v>
      </c>
      <c r="C60" s="50" t="s">
        <v>308</v>
      </c>
      <c r="D60" s="35" t="s">
        <v>159</v>
      </c>
      <c r="E60" s="35">
        <v>2024</v>
      </c>
      <c r="F60" s="35">
        <v>2024</v>
      </c>
      <c r="G60" s="35">
        <f t="shared" si="155"/>
        <v>2024</v>
      </c>
      <c r="H60" s="38">
        <v>4.8821519449500004</v>
      </c>
      <c r="I60" s="38">
        <v>15.085871319923999</v>
      </c>
      <c r="J60" s="45" t="s">
        <v>196</v>
      </c>
      <c r="K60" s="38">
        <f t="shared" si="156"/>
        <v>4.8821519449500004</v>
      </c>
      <c r="L60" s="38">
        <f t="shared" si="157"/>
        <v>15.085871319923999</v>
      </c>
      <c r="M60" s="45" t="str">
        <f t="shared" si="158"/>
        <v>декабрь 2018 г.</v>
      </c>
      <c r="N60" s="35" t="s">
        <v>152</v>
      </c>
      <c r="O60" s="38">
        <v>0</v>
      </c>
      <c r="P60" s="38" t="s">
        <v>152</v>
      </c>
      <c r="Q60" s="38" t="s">
        <v>152</v>
      </c>
      <c r="R60" s="38">
        <v>28.891539331200001</v>
      </c>
      <c r="S60" s="38">
        <v>33.961791312860903</v>
      </c>
      <c r="T60" s="38">
        <v>18.277275695108901</v>
      </c>
      <c r="U60" s="38">
        <f t="shared" si="47"/>
        <v>18.277275695108901</v>
      </c>
      <c r="V60" s="38">
        <v>0</v>
      </c>
      <c r="W60" s="38">
        <v>18.277275695108901</v>
      </c>
      <c r="X60" s="38">
        <v>18.277275695108901</v>
      </c>
      <c r="Y60" s="38">
        <v>18.277275695108901</v>
      </c>
      <c r="Z60" s="38">
        <f t="shared" si="6"/>
        <v>18.277275695108901</v>
      </c>
      <c r="AA60" s="38">
        <v>18.277275695108901</v>
      </c>
      <c r="AB60" s="38">
        <v>18.277275695108901</v>
      </c>
      <c r="AC60" s="38">
        <v>18.277275695108901</v>
      </c>
      <c r="AD60" s="38">
        <f t="shared" si="11"/>
        <v>18.277275695108901</v>
      </c>
      <c r="AE60" s="38">
        <v>18.277275695108901</v>
      </c>
      <c r="AF60" s="38">
        <f t="shared" si="12"/>
        <v>18.277275695108901</v>
      </c>
      <c r="AG60" s="38">
        <v>0</v>
      </c>
      <c r="AH60" s="38">
        <v>0</v>
      </c>
      <c r="AI60" s="43">
        <v>0</v>
      </c>
      <c r="AJ60" s="43">
        <v>0</v>
      </c>
      <c r="AK60" s="43">
        <v>0</v>
      </c>
      <c r="AL60" s="43">
        <f t="shared" si="13"/>
        <v>0</v>
      </c>
      <c r="AM60" s="43">
        <f t="shared" si="159"/>
        <v>0</v>
      </c>
      <c r="AN60" s="43">
        <f t="shared" si="159"/>
        <v>0</v>
      </c>
      <c r="AO60" s="43">
        <f t="shared" si="159"/>
        <v>0</v>
      </c>
      <c r="AP60" s="43">
        <f t="shared" si="159"/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38">
        <f t="shared" si="160"/>
        <v>0</v>
      </c>
      <c r="AW60" s="38">
        <f t="shared" si="118"/>
        <v>0</v>
      </c>
      <c r="AX60" s="38">
        <f t="shared" si="118"/>
        <v>0</v>
      </c>
      <c r="AY60" s="38">
        <f t="shared" si="118"/>
        <v>0</v>
      </c>
      <c r="AZ60" s="38">
        <f t="shared" si="118"/>
        <v>0</v>
      </c>
      <c r="BA60" s="43">
        <f>BD60</f>
        <v>0</v>
      </c>
      <c r="BB60" s="43">
        <v>0</v>
      </c>
      <c r="BC60" s="43">
        <v>0</v>
      </c>
      <c r="BD60" s="43">
        <v>0</v>
      </c>
      <c r="BE60" s="43">
        <v>0</v>
      </c>
      <c r="BF60" s="43">
        <f t="shared" si="161"/>
        <v>0</v>
      </c>
      <c r="BG60" s="43">
        <v>0</v>
      </c>
      <c r="BH60" s="43">
        <v>0</v>
      </c>
      <c r="BI60" s="43">
        <f t="shared" si="162"/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</v>
      </c>
      <c r="BQ60" s="43">
        <v>0</v>
      </c>
      <c r="BR60" s="43">
        <v>0</v>
      </c>
      <c r="BS60" s="43">
        <v>0</v>
      </c>
      <c r="BT60" s="43">
        <v>0</v>
      </c>
      <c r="BU60" s="43">
        <f>BX60</f>
        <v>18.277275695108901</v>
      </c>
      <c r="BV60" s="43">
        <v>0</v>
      </c>
      <c r="BW60" s="43">
        <v>0</v>
      </c>
      <c r="BX60" s="43">
        <v>18.277275695108901</v>
      </c>
      <c r="BY60" s="43">
        <v>0</v>
      </c>
      <c r="BZ60" s="43">
        <f>CC60</f>
        <v>18.277275695108901</v>
      </c>
      <c r="CA60" s="43">
        <v>0</v>
      </c>
      <c r="CB60" s="43">
        <v>0</v>
      </c>
      <c r="CC60" s="43">
        <v>18.277275695108901</v>
      </c>
      <c r="CD60" s="43">
        <v>0</v>
      </c>
      <c r="CE60" s="38">
        <f t="shared" si="141"/>
        <v>18.277275695108901</v>
      </c>
      <c r="CF60" s="38">
        <f t="shared" si="142"/>
        <v>0</v>
      </c>
      <c r="CG60" s="38">
        <f t="shared" si="143"/>
        <v>0</v>
      </c>
      <c r="CH60" s="38">
        <f t="shared" si="144"/>
        <v>18.277275695108901</v>
      </c>
      <c r="CI60" s="38">
        <f t="shared" si="145"/>
        <v>0</v>
      </c>
      <c r="CJ60" s="38">
        <f t="shared" si="131"/>
        <v>18.277275695108901</v>
      </c>
      <c r="CK60" s="38">
        <f t="shared" si="132"/>
        <v>0</v>
      </c>
      <c r="CL60" s="38">
        <f t="shared" si="133"/>
        <v>0</v>
      </c>
      <c r="CM60" s="38">
        <f t="shared" si="134"/>
        <v>18.277275695108901</v>
      </c>
      <c r="CN60" s="38">
        <f t="shared" si="135"/>
        <v>0</v>
      </c>
      <c r="CO60" s="48" t="s">
        <v>246</v>
      </c>
    </row>
    <row r="61" spans="1:93" s="18" customFormat="1" ht="68.25" customHeight="1" x14ac:dyDescent="0.25">
      <c r="A61" s="49" t="s">
        <v>166</v>
      </c>
      <c r="B61" s="39" t="s">
        <v>182</v>
      </c>
      <c r="C61" s="50" t="s">
        <v>273</v>
      </c>
      <c r="D61" s="35" t="s">
        <v>159</v>
      </c>
      <c r="E61" s="35">
        <v>2023</v>
      </c>
      <c r="F61" s="35">
        <v>2023</v>
      </c>
      <c r="G61" s="35">
        <f t="shared" si="155"/>
        <v>2023</v>
      </c>
      <c r="H61" s="38">
        <v>4.8821519449500004</v>
      </c>
      <c r="I61" s="38">
        <v>15.085871319923999</v>
      </c>
      <c r="J61" s="45" t="s">
        <v>196</v>
      </c>
      <c r="K61" s="38">
        <f t="shared" si="156"/>
        <v>4.8821519449500004</v>
      </c>
      <c r="L61" s="38">
        <f t="shared" si="157"/>
        <v>15.085871319923999</v>
      </c>
      <c r="M61" s="45" t="str">
        <f t="shared" si="158"/>
        <v>декабрь 2018 г.</v>
      </c>
      <c r="N61" s="35" t="s">
        <v>152</v>
      </c>
      <c r="O61" s="38">
        <v>0</v>
      </c>
      <c r="P61" s="38">
        <f>23.128245*1.2</f>
        <v>27.753893999999999</v>
      </c>
      <c r="Q61" s="38">
        <v>32.875846951289297</v>
      </c>
      <c r="R61" s="38">
        <v>28.891539331200001</v>
      </c>
      <c r="S61" s="38">
        <v>32.592889935567079</v>
      </c>
      <c r="T61" s="38">
        <v>19.081475825693602</v>
      </c>
      <c r="U61" s="38">
        <f t="shared" si="47"/>
        <v>19.081475825693602</v>
      </c>
      <c r="V61" s="38">
        <v>0</v>
      </c>
      <c r="W61" s="38">
        <v>19.081475825693602</v>
      </c>
      <c r="X61" s="38">
        <v>19.081475825693602</v>
      </c>
      <c r="Y61" s="38">
        <v>19.081475825693602</v>
      </c>
      <c r="Z61" s="38">
        <f t="shared" si="6"/>
        <v>19.081475825693602</v>
      </c>
      <c r="AA61" s="38">
        <v>19.081475825693602</v>
      </c>
      <c r="AB61" s="38">
        <v>19.081475825693602</v>
      </c>
      <c r="AC61" s="38">
        <v>19.081475825693602</v>
      </c>
      <c r="AD61" s="38">
        <f t="shared" si="11"/>
        <v>19.081475825693602</v>
      </c>
      <c r="AE61" s="38">
        <v>0</v>
      </c>
      <c r="AF61" s="38">
        <f t="shared" si="12"/>
        <v>0</v>
      </c>
      <c r="AG61" s="38">
        <v>0</v>
      </c>
      <c r="AH61" s="38">
        <v>0</v>
      </c>
      <c r="AI61" s="43">
        <v>0</v>
      </c>
      <c r="AJ61" s="43">
        <v>0</v>
      </c>
      <c r="AK61" s="43">
        <v>0</v>
      </c>
      <c r="AL61" s="43">
        <f t="shared" si="13"/>
        <v>0</v>
      </c>
      <c r="AM61" s="43">
        <f t="shared" si="159"/>
        <v>0</v>
      </c>
      <c r="AN61" s="43">
        <f t="shared" si="159"/>
        <v>0</v>
      </c>
      <c r="AO61" s="43">
        <f t="shared" si="159"/>
        <v>0</v>
      </c>
      <c r="AP61" s="43">
        <f t="shared" si="159"/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38">
        <f t="shared" si="160"/>
        <v>0</v>
      </c>
      <c r="AW61" s="38">
        <f t="shared" si="118"/>
        <v>0</v>
      </c>
      <c r="AX61" s="38">
        <f t="shared" si="118"/>
        <v>0</v>
      </c>
      <c r="AY61" s="38">
        <f t="shared" si="118"/>
        <v>0</v>
      </c>
      <c r="AZ61" s="38">
        <f t="shared" si="118"/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3">
        <f t="shared" si="161"/>
        <v>0</v>
      </c>
      <c r="BG61" s="43">
        <v>0</v>
      </c>
      <c r="BH61" s="43">
        <v>0</v>
      </c>
      <c r="BI61" s="43">
        <f t="shared" si="162"/>
        <v>0</v>
      </c>
      <c r="BJ61" s="43">
        <v>0</v>
      </c>
      <c r="BK61" s="43">
        <f>BN61</f>
        <v>19.081475825693602</v>
      </c>
      <c r="BL61" s="43">
        <v>0</v>
      </c>
      <c r="BM61" s="43">
        <v>0</v>
      </c>
      <c r="BN61" s="43">
        <f>T61</f>
        <v>19.081475825693602</v>
      </c>
      <c r="BO61" s="43">
        <v>0</v>
      </c>
      <c r="BP61" s="43">
        <f>BS61</f>
        <v>19.081475825693602</v>
      </c>
      <c r="BQ61" s="43">
        <v>0</v>
      </c>
      <c r="BR61" s="43">
        <v>0</v>
      </c>
      <c r="BS61" s="43">
        <f>Y61</f>
        <v>19.081475825693602</v>
      </c>
      <c r="BT61" s="43">
        <v>0</v>
      </c>
      <c r="BU61" s="43">
        <v>0</v>
      </c>
      <c r="BV61" s="43">
        <v>0</v>
      </c>
      <c r="BW61" s="43">
        <v>0</v>
      </c>
      <c r="BX61" s="43">
        <v>0</v>
      </c>
      <c r="BY61" s="43">
        <v>0</v>
      </c>
      <c r="BZ61" s="43">
        <v>0</v>
      </c>
      <c r="CA61" s="43">
        <v>0</v>
      </c>
      <c r="CB61" s="43">
        <v>0</v>
      </c>
      <c r="CC61" s="43">
        <v>0</v>
      </c>
      <c r="CD61" s="43">
        <v>0</v>
      </c>
      <c r="CE61" s="38">
        <f t="shared" si="141"/>
        <v>19.081475825693602</v>
      </c>
      <c r="CF61" s="38">
        <f t="shared" si="142"/>
        <v>0</v>
      </c>
      <c r="CG61" s="38">
        <f t="shared" si="143"/>
        <v>0</v>
      </c>
      <c r="CH61" s="38">
        <f t="shared" si="144"/>
        <v>19.081475825693602</v>
      </c>
      <c r="CI61" s="38">
        <f t="shared" si="145"/>
        <v>0</v>
      </c>
      <c r="CJ61" s="38">
        <f t="shared" si="131"/>
        <v>19.081475825693602</v>
      </c>
      <c r="CK61" s="38">
        <f t="shared" si="132"/>
        <v>0</v>
      </c>
      <c r="CL61" s="38">
        <f t="shared" si="133"/>
        <v>0</v>
      </c>
      <c r="CM61" s="38">
        <f t="shared" si="134"/>
        <v>19.081475825693602</v>
      </c>
      <c r="CN61" s="38">
        <f t="shared" si="135"/>
        <v>0</v>
      </c>
      <c r="CO61" s="48" t="s">
        <v>246</v>
      </c>
    </row>
    <row r="62" spans="1:93" s="18" customFormat="1" ht="74.25" customHeight="1" x14ac:dyDescent="0.25">
      <c r="A62" s="49" t="s">
        <v>167</v>
      </c>
      <c r="B62" s="39" t="s">
        <v>184</v>
      </c>
      <c r="C62" s="79" t="s">
        <v>294</v>
      </c>
      <c r="D62" s="35" t="s">
        <v>159</v>
      </c>
      <c r="E62" s="35">
        <v>2023</v>
      </c>
      <c r="F62" s="35">
        <v>2023</v>
      </c>
      <c r="G62" s="35">
        <f t="shared" si="155"/>
        <v>2023</v>
      </c>
      <c r="H62" s="38">
        <v>4.8821519449500004</v>
      </c>
      <c r="I62" s="38">
        <v>15.085871319923999</v>
      </c>
      <c r="J62" s="45" t="s">
        <v>196</v>
      </c>
      <c r="K62" s="38">
        <f t="shared" si="156"/>
        <v>4.8821519449500004</v>
      </c>
      <c r="L62" s="38">
        <f t="shared" si="157"/>
        <v>15.085871319923999</v>
      </c>
      <c r="M62" s="45" t="str">
        <f t="shared" si="158"/>
        <v>декабрь 2018 г.</v>
      </c>
      <c r="N62" s="35" t="s">
        <v>152</v>
      </c>
      <c r="O62" s="38">
        <v>0</v>
      </c>
      <c r="P62" s="38">
        <f>23.128245*1.2</f>
        <v>27.753893999999999</v>
      </c>
      <c r="Q62" s="38">
        <v>32.875846951289297</v>
      </c>
      <c r="R62" s="38">
        <v>28.891539331200001</v>
      </c>
      <c r="S62" s="38">
        <v>32.592889935567079</v>
      </c>
      <c r="T62" s="38">
        <v>19.081475825693602</v>
      </c>
      <c r="U62" s="38">
        <f t="shared" si="47"/>
        <v>19.081475825693602</v>
      </c>
      <c r="V62" s="38">
        <v>0</v>
      </c>
      <c r="W62" s="38">
        <v>19.081475825693602</v>
      </c>
      <c r="X62" s="38">
        <v>19.081475825693602</v>
      </c>
      <c r="Y62" s="38">
        <v>19.081475825693602</v>
      </c>
      <c r="Z62" s="38">
        <f t="shared" ref="Z62:Z93" si="163">AB62+AV62</f>
        <v>19.081475825693602</v>
      </c>
      <c r="AA62" s="38">
        <v>19.081475825693602</v>
      </c>
      <c r="AB62" s="38">
        <v>19.081475825693602</v>
      </c>
      <c r="AC62" s="38">
        <v>19.081475825693602</v>
      </c>
      <c r="AD62" s="38">
        <f t="shared" si="11"/>
        <v>19.081475825693602</v>
      </c>
      <c r="AE62" s="38">
        <v>0</v>
      </c>
      <c r="AF62" s="38">
        <f t="shared" si="12"/>
        <v>0</v>
      </c>
      <c r="AG62" s="38">
        <v>0</v>
      </c>
      <c r="AH62" s="38">
        <v>0</v>
      </c>
      <c r="AI62" s="43">
        <v>0</v>
      </c>
      <c r="AJ62" s="43">
        <v>0</v>
      </c>
      <c r="AK62" s="43">
        <v>0</v>
      </c>
      <c r="AL62" s="43">
        <f t="shared" si="13"/>
        <v>0</v>
      </c>
      <c r="AM62" s="43">
        <f t="shared" si="159"/>
        <v>0</v>
      </c>
      <c r="AN62" s="43">
        <f t="shared" si="159"/>
        <v>0</v>
      </c>
      <c r="AO62" s="43">
        <f t="shared" si="159"/>
        <v>0</v>
      </c>
      <c r="AP62" s="43">
        <f t="shared" si="159"/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38">
        <f t="shared" si="160"/>
        <v>0</v>
      </c>
      <c r="AW62" s="38">
        <f t="shared" si="118"/>
        <v>0</v>
      </c>
      <c r="AX62" s="38">
        <f t="shared" si="118"/>
        <v>0</v>
      </c>
      <c r="AY62" s="38">
        <f t="shared" si="118"/>
        <v>0</v>
      </c>
      <c r="AZ62" s="38">
        <f t="shared" si="118"/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3">
        <f t="shared" si="161"/>
        <v>0</v>
      </c>
      <c r="BG62" s="43">
        <v>0</v>
      </c>
      <c r="BH62" s="43">
        <v>0</v>
      </c>
      <c r="BI62" s="43">
        <f t="shared" si="162"/>
        <v>0</v>
      </c>
      <c r="BJ62" s="43">
        <v>0</v>
      </c>
      <c r="BK62" s="43">
        <f>BN62</f>
        <v>19.081475825693602</v>
      </c>
      <c r="BL62" s="43">
        <v>0</v>
      </c>
      <c r="BM62" s="43">
        <v>0</v>
      </c>
      <c r="BN62" s="43">
        <f>T62</f>
        <v>19.081475825693602</v>
      </c>
      <c r="BO62" s="43">
        <v>0</v>
      </c>
      <c r="BP62" s="43">
        <f>BS62</f>
        <v>19.081475825693602</v>
      </c>
      <c r="BQ62" s="43">
        <v>0</v>
      </c>
      <c r="BR62" s="43">
        <v>0</v>
      </c>
      <c r="BS62" s="43">
        <f>Y62</f>
        <v>19.081475825693602</v>
      </c>
      <c r="BT62" s="43">
        <v>0</v>
      </c>
      <c r="BU62" s="43">
        <v>0</v>
      </c>
      <c r="BV62" s="43">
        <v>0</v>
      </c>
      <c r="BW62" s="43">
        <v>0</v>
      </c>
      <c r="BX62" s="43">
        <v>0</v>
      </c>
      <c r="BY62" s="43">
        <v>0</v>
      </c>
      <c r="BZ62" s="43">
        <v>0</v>
      </c>
      <c r="CA62" s="43">
        <v>0</v>
      </c>
      <c r="CB62" s="43">
        <v>0</v>
      </c>
      <c r="CC62" s="43">
        <v>0</v>
      </c>
      <c r="CD62" s="43">
        <v>0</v>
      </c>
      <c r="CE62" s="38">
        <f t="shared" si="141"/>
        <v>19.081475825693602</v>
      </c>
      <c r="CF62" s="38">
        <f t="shared" si="142"/>
        <v>0</v>
      </c>
      <c r="CG62" s="38">
        <f t="shared" si="143"/>
        <v>0</v>
      </c>
      <c r="CH62" s="38">
        <f t="shared" si="144"/>
        <v>19.081475825693602</v>
      </c>
      <c r="CI62" s="38">
        <f t="shared" si="145"/>
        <v>0</v>
      </c>
      <c r="CJ62" s="38">
        <f t="shared" si="131"/>
        <v>19.081475825693602</v>
      </c>
      <c r="CK62" s="38">
        <f t="shared" si="132"/>
        <v>0</v>
      </c>
      <c r="CL62" s="38">
        <f t="shared" si="133"/>
        <v>0</v>
      </c>
      <c r="CM62" s="38">
        <f t="shared" si="134"/>
        <v>19.081475825693602</v>
      </c>
      <c r="CN62" s="38">
        <f t="shared" si="135"/>
        <v>0</v>
      </c>
      <c r="CO62" s="48" t="s">
        <v>246</v>
      </c>
    </row>
    <row r="63" spans="1:93" s="18" customFormat="1" ht="78" customHeight="1" x14ac:dyDescent="0.25">
      <c r="A63" s="49" t="s">
        <v>168</v>
      </c>
      <c r="B63" s="39" t="s">
        <v>186</v>
      </c>
      <c r="C63" s="79" t="s">
        <v>296</v>
      </c>
      <c r="D63" s="35" t="s">
        <v>159</v>
      </c>
      <c r="E63" s="35">
        <v>2024</v>
      </c>
      <c r="F63" s="35">
        <v>2024</v>
      </c>
      <c r="G63" s="35">
        <f t="shared" si="155"/>
        <v>2024</v>
      </c>
      <c r="H63" s="38">
        <v>5.436981639561</v>
      </c>
      <c r="I63" s="38">
        <v>27.665703734964001</v>
      </c>
      <c r="J63" s="45" t="s">
        <v>196</v>
      </c>
      <c r="K63" s="38">
        <f t="shared" si="156"/>
        <v>5.436981639561</v>
      </c>
      <c r="L63" s="38">
        <f t="shared" si="157"/>
        <v>27.665703734964001</v>
      </c>
      <c r="M63" s="45" t="str">
        <f t="shared" si="158"/>
        <v>декабрь 2018 г.</v>
      </c>
      <c r="N63" s="35" t="s">
        <v>152</v>
      </c>
      <c r="O63" s="38">
        <v>0</v>
      </c>
      <c r="P63" s="38">
        <f>31.14783*1.2</f>
        <v>37.377395999999997</v>
      </c>
      <c r="Q63" s="38">
        <v>46.223472156678902</v>
      </c>
      <c r="R63" s="38">
        <v>38.909513260800004</v>
      </c>
      <c r="S63" s="38">
        <v>45.737845751308335</v>
      </c>
      <c r="T63" s="38">
        <v>36.532869294761703</v>
      </c>
      <c r="U63" s="38">
        <f t="shared" si="47"/>
        <v>36.532869294761703</v>
      </c>
      <c r="V63" s="38">
        <v>0</v>
      </c>
      <c r="W63" s="38">
        <v>36.532869294761703</v>
      </c>
      <c r="X63" s="38">
        <v>36.532869294761703</v>
      </c>
      <c r="Y63" s="38">
        <v>36.532869294761703</v>
      </c>
      <c r="Z63" s="38">
        <f t="shared" si="163"/>
        <v>36.532869294761703</v>
      </c>
      <c r="AA63" s="38">
        <v>36.532869294761703</v>
      </c>
      <c r="AB63" s="38">
        <v>36.532869294761703</v>
      </c>
      <c r="AC63" s="38">
        <v>36.532869294761703</v>
      </c>
      <c r="AD63" s="38">
        <f t="shared" si="11"/>
        <v>36.532869294761703</v>
      </c>
      <c r="AE63" s="38">
        <v>36.532869294761703</v>
      </c>
      <c r="AF63" s="38">
        <f t="shared" si="12"/>
        <v>36.532869294761703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43">
        <f t="shared" si="13"/>
        <v>0</v>
      </c>
      <c r="AM63" s="43">
        <f t="shared" si="159"/>
        <v>0</v>
      </c>
      <c r="AN63" s="43">
        <f t="shared" si="159"/>
        <v>0</v>
      </c>
      <c r="AO63" s="43">
        <f t="shared" si="159"/>
        <v>0</v>
      </c>
      <c r="AP63" s="43">
        <f t="shared" si="159"/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f t="shared" si="160"/>
        <v>0</v>
      </c>
      <c r="AW63" s="38">
        <f t="shared" si="118"/>
        <v>0</v>
      </c>
      <c r="AX63" s="38">
        <f t="shared" si="118"/>
        <v>0</v>
      </c>
      <c r="AY63" s="38">
        <f t="shared" si="118"/>
        <v>0</v>
      </c>
      <c r="AZ63" s="38">
        <f t="shared" si="118"/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43">
        <f t="shared" si="161"/>
        <v>0</v>
      </c>
      <c r="BG63" s="43">
        <v>0</v>
      </c>
      <c r="BH63" s="43">
        <v>0</v>
      </c>
      <c r="BI63" s="43">
        <f t="shared" si="162"/>
        <v>0</v>
      </c>
      <c r="BJ63" s="43">
        <v>0</v>
      </c>
      <c r="BK63" s="38">
        <v>0</v>
      </c>
      <c r="BL63" s="38">
        <v>0</v>
      </c>
      <c r="BM63" s="38">
        <v>0</v>
      </c>
      <c r="BN63" s="38">
        <v>0</v>
      </c>
      <c r="BO63" s="38">
        <v>0</v>
      </c>
      <c r="BP63" s="38">
        <v>0</v>
      </c>
      <c r="BQ63" s="38">
        <v>0</v>
      </c>
      <c r="BR63" s="38">
        <v>0</v>
      </c>
      <c r="BS63" s="38">
        <v>0</v>
      </c>
      <c r="BT63" s="38">
        <v>0</v>
      </c>
      <c r="BU63" s="38">
        <f>BX63</f>
        <v>36.532869294761703</v>
      </c>
      <c r="BV63" s="43">
        <v>0</v>
      </c>
      <c r="BW63" s="43">
        <v>0</v>
      </c>
      <c r="BX63" s="38">
        <f>T63</f>
        <v>36.532869294761703</v>
      </c>
      <c r="BY63" s="43">
        <v>0</v>
      </c>
      <c r="BZ63" s="38">
        <f>CC63</f>
        <v>36.532869294761703</v>
      </c>
      <c r="CA63" s="43">
        <v>0</v>
      </c>
      <c r="CB63" s="43">
        <v>0</v>
      </c>
      <c r="CC63" s="38">
        <f>Y63</f>
        <v>36.532869294761703</v>
      </c>
      <c r="CD63" s="43">
        <v>0</v>
      </c>
      <c r="CE63" s="38">
        <f t="shared" si="141"/>
        <v>36.532869294761703</v>
      </c>
      <c r="CF63" s="38">
        <f t="shared" si="142"/>
        <v>0</v>
      </c>
      <c r="CG63" s="38">
        <f t="shared" si="143"/>
        <v>0</v>
      </c>
      <c r="CH63" s="38">
        <f t="shared" si="144"/>
        <v>36.532869294761703</v>
      </c>
      <c r="CI63" s="38">
        <f t="shared" si="145"/>
        <v>0</v>
      </c>
      <c r="CJ63" s="38">
        <f t="shared" si="131"/>
        <v>36.532869294761703</v>
      </c>
      <c r="CK63" s="38">
        <f t="shared" si="132"/>
        <v>0</v>
      </c>
      <c r="CL63" s="38">
        <f t="shared" si="133"/>
        <v>0</v>
      </c>
      <c r="CM63" s="38">
        <f t="shared" si="134"/>
        <v>36.532869294761703</v>
      </c>
      <c r="CN63" s="38">
        <f t="shared" si="135"/>
        <v>0</v>
      </c>
      <c r="CO63" s="48" t="s">
        <v>246</v>
      </c>
    </row>
    <row r="64" spans="1:93" s="18" customFormat="1" ht="94.5" x14ac:dyDescent="0.25">
      <c r="A64" s="49" t="s">
        <v>176</v>
      </c>
      <c r="B64" s="39" t="s">
        <v>272</v>
      </c>
      <c r="C64" s="79" t="s">
        <v>295</v>
      </c>
      <c r="D64" s="35" t="s">
        <v>159</v>
      </c>
      <c r="E64" s="35">
        <v>2019</v>
      </c>
      <c r="F64" s="35">
        <v>2020</v>
      </c>
      <c r="G64" s="35">
        <f t="shared" si="155"/>
        <v>2020</v>
      </c>
      <c r="H64" s="38">
        <v>1.1013540967984301</v>
      </c>
      <c r="I64" s="38">
        <f>T64/1.044</f>
        <v>6.1932404210942522</v>
      </c>
      <c r="J64" s="45" t="s">
        <v>196</v>
      </c>
      <c r="K64" s="38">
        <f t="shared" si="156"/>
        <v>1.1013540967984301</v>
      </c>
      <c r="L64" s="38">
        <f t="shared" si="157"/>
        <v>6.1932404210942522</v>
      </c>
      <c r="M64" s="45" t="str">
        <f t="shared" si="158"/>
        <v>декабрь 2018 г.</v>
      </c>
      <c r="N64" s="35" t="s">
        <v>152</v>
      </c>
      <c r="O64" s="38">
        <v>0</v>
      </c>
      <c r="P64" s="38">
        <v>26.163180791999999</v>
      </c>
      <c r="Q64" s="38">
        <v>26.163180791999999</v>
      </c>
      <c r="R64" s="38">
        <v>25.947313334399993</v>
      </c>
      <c r="S64" s="38">
        <v>25.947313334399993</v>
      </c>
      <c r="T64" s="38">
        <v>6.4657429996223996</v>
      </c>
      <c r="U64" s="38">
        <v>5.9857429992000002</v>
      </c>
      <c r="V64" s="38">
        <v>0</v>
      </c>
      <c r="W64" s="38">
        <v>4.6857469992</v>
      </c>
      <c r="X64" s="38">
        <v>4.6857469992</v>
      </c>
      <c r="Y64" s="38">
        <v>0</v>
      </c>
      <c r="Z64" s="38">
        <f t="shared" si="163"/>
        <v>0</v>
      </c>
      <c r="AA64" s="38">
        <v>0</v>
      </c>
      <c r="AB64" s="38">
        <v>0</v>
      </c>
      <c r="AC64" s="38">
        <v>0</v>
      </c>
      <c r="AD64" s="38">
        <f t="shared" si="11"/>
        <v>0</v>
      </c>
      <c r="AE64" s="38">
        <v>0</v>
      </c>
      <c r="AF64" s="38">
        <f t="shared" si="12"/>
        <v>0</v>
      </c>
      <c r="AG64" s="38">
        <v>4.6857469992</v>
      </c>
      <c r="AH64" s="38">
        <v>0</v>
      </c>
      <c r="AI64" s="43">
        <v>0</v>
      </c>
      <c r="AJ64" s="43">
        <f>AG64</f>
        <v>4.6857469992</v>
      </c>
      <c r="AK64" s="43">
        <v>0</v>
      </c>
      <c r="AL64" s="43">
        <f t="shared" si="13"/>
        <v>4.6857469992</v>
      </c>
      <c r="AM64" s="43">
        <f t="shared" si="159"/>
        <v>0</v>
      </c>
      <c r="AN64" s="43">
        <f t="shared" si="159"/>
        <v>0</v>
      </c>
      <c r="AO64" s="43">
        <f t="shared" si="159"/>
        <v>4.6857469992</v>
      </c>
      <c r="AP64" s="43">
        <f t="shared" si="159"/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38">
        <f t="shared" si="160"/>
        <v>0</v>
      </c>
      <c r="AW64" s="38">
        <f t="shared" si="118"/>
        <v>0</v>
      </c>
      <c r="AX64" s="38">
        <f t="shared" si="118"/>
        <v>0</v>
      </c>
      <c r="AY64" s="38">
        <f t="shared" si="118"/>
        <v>0</v>
      </c>
      <c r="AZ64" s="38">
        <f t="shared" si="118"/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3">
        <f t="shared" si="161"/>
        <v>0</v>
      </c>
      <c r="BG64" s="43">
        <v>0</v>
      </c>
      <c r="BH64" s="43">
        <v>0</v>
      </c>
      <c r="BI64" s="43">
        <f t="shared" si="162"/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  <c r="BX64" s="43">
        <v>0</v>
      </c>
      <c r="BY64" s="43">
        <v>0</v>
      </c>
      <c r="BZ64" s="43">
        <v>0</v>
      </c>
      <c r="CA64" s="43">
        <v>0</v>
      </c>
      <c r="CB64" s="43">
        <v>0</v>
      </c>
      <c r="CC64" s="43">
        <v>0</v>
      </c>
      <c r="CD64" s="43">
        <v>0</v>
      </c>
      <c r="CE64" s="38">
        <f t="shared" si="141"/>
        <v>4.6857469992</v>
      </c>
      <c r="CF64" s="38">
        <f t="shared" si="142"/>
        <v>0</v>
      </c>
      <c r="CG64" s="38">
        <f t="shared" si="143"/>
        <v>0</v>
      </c>
      <c r="CH64" s="38">
        <f t="shared" si="144"/>
        <v>4.6857469992</v>
      </c>
      <c r="CI64" s="38">
        <f t="shared" si="145"/>
        <v>0</v>
      </c>
      <c r="CJ64" s="38">
        <f t="shared" si="131"/>
        <v>4.6857469992</v>
      </c>
      <c r="CK64" s="38">
        <f t="shared" si="132"/>
        <v>0</v>
      </c>
      <c r="CL64" s="38">
        <f t="shared" si="133"/>
        <v>0</v>
      </c>
      <c r="CM64" s="38">
        <f t="shared" si="134"/>
        <v>4.6857469992</v>
      </c>
      <c r="CN64" s="38">
        <f t="shared" si="135"/>
        <v>0</v>
      </c>
      <c r="CO64" s="48" t="s">
        <v>246</v>
      </c>
    </row>
    <row r="65" spans="1:93" s="18" customFormat="1" ht="73.5" customHeight="1" x14ac:dyDescent="0.25">
      <c r="A65" s="49" t="s">
        <v>179</v>
      </c>
      <c r="B65" s="39" t="s">
        <v>274</v>
      </c>
      <c r="C65" s="79" t="s">
        <v>275</v>
      </c>
      <c r="D65" s="35" t="s">
        <v>159</v>
      </c>
      <c r="E65" s="35">
        <v>2020</v>
      </c>
      <c r="F65" s="35">
        <v>2021</v>
      </c>
      <c r="G65" s="35">
        <f t="shared" si="155"/>
        <v>2021</v>
      </c>
      <c r="H65" s="38">
        <v>9.5615473288804793</v>
      </c>
      <c r="I65" s="38">
        <v>48.553564198247997</v>
      </c>
      <c r="J65" s="45" t="s">
        <v>196</v>
      </c>
      <c r="K65" s="38">
        <f t="shared" si="156"/>
        <v>9.5615473288804793</v>
      </c>
      <c r="L65" s="38">
        <f t="shared" si="157"/>
        <v>48.553564198247997</v>
      </c>
      <c r="M65" s="45" t="str">
        <f t="shared" si="158"/>
        <v>декабрь 2018 г.</v>
      </c>
      <c r="N65" s="35" t="s">
        <v>152</v>
      </c>
      <c r="O65" s="38">
        <v>0</v>
      </c>
      <c r="P65" s="38">
        <f>74.455395*1.2</f>
        <v>89.346473999999986</v>
      </c>
      <c r="Q65" s="38">
        <v>97.195383047952006</v>
      </c>
      <c r="R65" s="38">
        <v>76.506278755200015</v>
      </c>
      <c r="S65" s="38">
        <v>79.571056977763206</v>
      </c>
      <c r="T65" s="38">
        <v>56.243873464247301</v>
      </c>
      <c r="U65" s="38">
        <v>55.917986344247268</v>
      </c>
      <c r="V65" s="38">
        <v>0</v>
      </c>
      <c r="W65" s="38">
        <v>52.530386344247297</v>
      </c>
      <c r="X65" s="38">
        <v>52.530386344247297</v>
      </c>
      <c r="Y65" s="38">
        <v>52.530386344247297</v>
      </c>
      <c r="Z65" s="38">
        <f t="shared" si="163"/>
        <v>52.530386344247297</v>
      </c>
      <c r="AA65" s="38">
        <v>0</v>
      </c>
      <c r="AB65" s="38">
        <v>0</v>
      </c>
      <c r="AC65" s="38">
        <v>0</v>
      </c>
      <c r="AD65" s="38">
        <f t="shared" si="11"/>
        <v>0</v>
      </c>
      <c r="AE65" s="38">
        <v>0</v>
      </c>
      <c r="AF65" s="38">
        <f t="shared" si="12"/>
        <v>0</v>
      </c>
      <c r="AG65" s="38">
        <f>AJ65</f>
        <v>0</v>
      </c>
      <c r="AH65" s="38">
        <v>0</v>
      </c>
      <c r="AI65" s="38">
        <v>0</v>
      </c>
      <c r="AJ65" s="43">
        <v>0</v>
      </c>
      <c r="AK65" s="43">
        <v>0</v>
      </c>
      <c r="AL65" s="43">
        <f t="shared" si="13"/>
        <v>0</v>
      </c>
      <c r="AM65" s="43">
        <f t="shared" si="159"/>
        <v>0</v>
      </c>
      <c r="AN65" s="43">
        <f t="shared" si="159"/>
        <v>0</v>
      </c>
      <c r="AO65" s="43">
        <f t="shared" si="159"/>
        <v>0</v>
      </c>
      <c r="AP65" s="43">
        <f t="shared" si="159"/>
        <v>0</v>
      </c>
      <c r="AQ65" s="43">
        <f>AT65</f>
        <v>52.530386344247297</v>
      </c>
      <c r="AR65" s="43">
        <v>0</v>
      </c>
      <c r="AS65" s="43">
        <v>0</v>
      </c>
      <c r="AT65" s="43">
        <v>52.530386344247297</v>
      </c>
      <c r="AU65" s="38">
        <v>0</v>
      </c>
      <c r="AV65" s="38">
        <f t="shared" si="160"/>
        <v>52.530386344247297</v>
      </c>
      <c r="AW65" s="38">
        <f t="shared" si="118"/>
        <v>0</v>
      </c>
      <c r="AX65" s="38">
        <f t="shared" si="118"/>
        <v>0</v>
      </c>
      <c r="AY65" s="38">
        <f t="shared" si="118"/>
        <v>52.530386344247297</v>
      </c>
      <c r="AZ65" s="38">
        <f t="shared" si="118"/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  <c r="BF65" s="43">
        <f t="shared" si="161"/>
        <v>0</v>
      </c>
      <c r="BG65" s="43">
        <v>0</v>
      </c>
      <c r="BH65" s="43">
        <v>0</v>
      </c>
      <c r="BI65" s="43">
        <f t="shared" si="162"/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</v>
      </c>
      <c r="BO65" s="43">
        <v>0</v>
      </c>
      <c r="BP65" s="43">
        <v>0</v>
      </c>
      <c r="BQ65" s="43">
        <v>0</v>
      </c>
      <c r="BR65" s="43">
        <v>0</v>
      </c>
      <c r="BS65" s="43">
        <v>0</v>
      </c>
      <c r="BT65" s="43">
        <v>0</v>
      </c>
      <c r="BU65" s="43">
        <v>0</v>
      </c>
      <c r="BV65" s="43">
        <v>0</v>
      </c>
      <c r="BW65" s="43">
        <v>0</v>
      </c>
      <c r="BX65" s="43">
        <v>0</v>
      </c>
      <c r="BY65" s="43">
        <v>0</v>
      </c>
      <c r="BZ65" s="43">
        <v>0</v>
      </c>
      <c r="CA65" s="43">
        <v>0</v>
      </c>
      <c r="CB65" s="43">
        <v>0</v>
      </c>
      <c r="CC65" s="43">
        <v>0</v>
      </c>
      <c r="CD65" s="43">
        <v>0</v>
      </c>
      <c r="CE65" s="38">
        <f t="shared" si="141"/>
        <v>52.530386344247297</v>
      </c>
      <c r="CF65" s="38">
        <f t="shared" si="142"/>
        <v>0</v>
      </c>
      <c r="CG65" s="38">
        <f t="shared" si="143"/>
        <v>0</v>
      </c>
      <c r="CH65" s="38">
        <f t="shared" si="144"/>
        <v>52.530386344247297</v>
      </c>
      <c r="CI65" s="38">
        <f t="shared" si="145"/>
        <v>0</v>
      </c>
      <c r="CJ65" s="38">
        <f t="shared" si="131"/>
        <v>52.530386344247297</v>
      </c>
      <c r="CK65" s="38">
        <f t="shared" si="132"/>
        <v>0</v>
      </c>
      <c r="CL65" s="38">
        <f t="shared" si="133"/>
        <v>0</v>
      </c>
      <c r="CM65" s="38">
        <f t="shared" si="134"/>
        <v>52.530386344247297</v>
      </c>
      <c r="CN65" s="38">
        <f t="shared" si="135"/>
        <v>0</v>
      </c>
      <c r="CO65" s="48" t="s">
        <v>246</v>
      </c>
    </row>
    <row r="66" spans="1:93" s="18" customFormat="1" ht="94.5" x14ac:dyDescent="0.25">
      <c r="A66" s="49" t="s">
        <v>180</v>
      </c>
      <c r="B66" s="39" t="s">
        <v>189</v>
      </c>
      <c r="C66" s="79" t="s">
        <v>276</v>
      </c>
      <c r="D66" s="35" t="s">
        <v>159</v>
      </c>
      <c r="E66" s="35">
        <v>2020</v>
      </c>
      <c r="F66" s="35">
        <v>2020</v>
      </c>
      <c r="G66" s="35">
        <f t="shared" si="155"/>
        <v>2020</v>
      </c>
      <c r="H66" s="38">
        <v>2.5316453532668999</v>
      </c>
      <c r="I66" s="38">
        <v>14.866637025129</v>
      </c>
      <c r="J66" s="45" t="s">
        <v>196</v>
      </c>
      <c r="K66" s="38">
        <f t="shared" ref="K66:K71" si="164">H66</f>
        <v>2.5316453532668999</v>
      </c>
      <c r="L66" s="38">
        <f t="shared" si="157"/>
        <v>14.866637025129</v>
      </c>
      <c r="M66" s="45" t="str">
        <f t="shared" si="158"/>
        <v>декабрь 2018 г.</v>
      </c>
      <c r="N66" s="35" t="s">
        <v>152</v>
      </c>
      <c r="O66" s="38">
        <v>0</v>
      </c>
      <c r="P66" s="38">
        <f>14.278908*1.2</f>
        <v>17.134689599999998</v>
      </c>
      <c r="Q66" s="38">
        <v>17.888615942400001</v>
      </c>
      <c r="R66" s="38">
        <v>17.837048686080003</v>
      </c>
      <c r="S66" s="38">
        <v>17.837048686080003</v>
      </c>
      <c r="T66" s="38">
        <v>16.5730245833353</v>
      </c>
      <c r="U66" s="38">
        <f t="shared" si="47"/>
        <v>16.5730245833353</v>
      </c>
      <c r="V66" s="38">
        <v>0</v>
      </c>
      <c r="W66" s="38">
        <v>16.5730245833353</v>
      </c>
      <c r="X66" s="38">
        <v>16.5730245833353</v>
      </c>
      <c r="Y66" s="38">
        <v>0</v>
      </c>
      <c r="Z66" s="38">
        <f t="shared" si="163"/>
        <v>0</v>
      </c>
      <c r="AA66" s="38">
        <v>0</v>
      </c>
      <c r="AB66" s="38">
        <v>0</v>
      </c>
      <c r="AC66" s="38">
        <v>0</v>
      </c>
      <c r="AD66" s="38">
        <f t="shared" si="11"/>
        <v>0</v>
      </c>
      <c r="AE66" s="38">
        <v>0</v>
      </c>
      <c r="AF66" s="38">
        <f t="shared" si="12"/>
        <v>0</v>
      </c>
      <c r="AG66" s="38">
        <v>16.5730245833353</v>
      </c>
      <c r="AH66" s="38">
        <v>0</v>
      </c>
      <c r="AI66" s="38">
        <v>0</v>
      </c>
      <c r="AJ66" s="43">
        <f>AG66</f>
        <v>16.5730245833353</v>
      </c>
      <c r="AK66" s="43">
        <v>0</v>
      </c>
      <c r="AL66" s="43">
        <f t="shared" si="13"/>
        <v>16.5730245833353</v>
      </c>
      <c r="AM66" s="43">
        <f t="shared" si="159"/>
        <v>0</v>
      </c>
      <c r="AN66" s="43">
        <f t="shared" si="159"/>
        <v>0</v>
      </c>
      <c r="AO66" s="43">
        <f t="shared" si="159"/>
        <v>16.5730245833353</v>
      </c>
      <c r="AP66" s="43">
        <f t="shared" si="159"/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38">
        <f t="shared" si="160"/>
        <v>0</v>
      </c>
      <c r="AW66" s="38">
        <f t="shared" si="118"/>
        <v>0</v>
      </c>
      <c r="AX66" s="38">
        <f t="shared" si="118"/>
        <v>0</v>
      </c>
      <c r="AY66" s="38">
        <f t="shared" si="118"/>
        <v>0</v>
      </c>
      <c r="AZ66" s="38">
        <f t="shared" si="118"/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3">
        <f t="shared" si="161"/>
        <v>0</v>
      </c>
      <c r="BG66" s="43">
        <v>0</v>
      </c>
      <c r="BH66" s="43">
        <v>0</v>
      </c>
      <c r="BI66" s="43">
        <f t="shared" si="162"/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</v>
      </c>
      <c r="BQ66" s="43">
        <v>0</v>
      </c>
      <c r="BR66" s="43">
        <v>0</v>
      </c>
      <c r="BS66" s="43">
        <v>0</v>
      </c>
      <c r="BT66" s="43">
        <v>0</v>
      </c>
      <c r="BU66" s="43">
        <v>0</v>
      </c>
      <c r="BV66" s="43">
        <v>0</v>
      </c>
      <c r="BW66" s="43">
        <v>0</v>
      </c>
      <c r="BX66" s="43">
        <v>0</v>
      </c>
      <c r="BY66" s="43">
        <v>0</v>
      </c>
      <c r="BZ66" s="43">
        <v>0</v>
      </c>
      <c r="CA66" s="43">
        <v>0</v>
      </c>
      <c r="CB66" s="43">
        <v>0</v>
      </c>
      <c r="CC66" s="43">
        <v>0</v>
      </c>
      <c r="CD66" s="43">
        <v>0</v>
      </c>
      <c r="CE66" s="38">
        <f t="shared" si="141"/>
        <v>16.5730245833353</v>
      </c>
      <c r="CF66" s="38">
        <f t="shared" si="142"/>
        <v>0</v>
      </c>
      <c r="CG66" s="38">
        <f t="shared" si="143"/>
        <v>0</v>
      </c>
      <c r="CH66" s="38">
        <f t="shared" si="144"/>
        <v>16.5730245833353</v>
      </c>
      <c r="CI66" s="38">
        <f t="shared" si="145"/>
        <v>0</v>
      </c>
      <c r="CJ66" s="38">
        <f t="shared" si="131"/>
        <v>16.5730245833353</v>
      </c>
      <c r="CK66" s="38">
        <f t="shared" si="132"/>
        <v>0</v>
      </c>
      <c r="CL66" s="38">
        <f t="shared" si="133"/>
        <v>0</v>
      </c>
      <c r="CM66" s="38">
        <f t="shared" si="134"/>
        <v>16.5730245833353</v>
      </c>
      <c r="CN66" s="38">
        <f t="shared" si="135"/>
        <v>0</v>
      </c>
      <c r="CO66" s="48" t="s">
        <v>246</v>
      </c>
    </row>
    <row r="67" spans="1:93" s="18" customFormat="1" ht="94.5" x14ac:dyDescent="0.25">
      <c r="A67" s="49" t="s">
        <v>181</v>
      </c>
      <c r="B67" s="39" t="s">
        <v>300</v>
      </c>
      <c r="C67" s="50" t="s">
        <v>309</v>
      </c>
      <c r="D67" s="35" t="s">
        <v>159</v>
      </c>
      <c r="E67" s="35">
        <v>2020</v>
      </c>
      <c r="F67" s="35">
        <v>2021</v>
      </c>
      <c r="G67" s="35">
        <f t="shared" si="155"/>
        <v>2021</v>
      </c>
      <c r="H67" s="38">
        <v>6.8600904271221301</v>
      </c>
      <c r="I67" s="38">
        <v>39.274710747149001</v>
      </c>
      <c r="J67" s="45" t="s">
        <v>196</v>
      </c>
      <c r="K67" s="38">
        <f t="shared" si="164"/>
        <v>6.8600904271221301</v>
      </c>
      <c r="L67" s="38">
        <f t="shared" si="157"/>
        <v>39.274710747149001</v>
      </c>
      <c r="M67" s="45" t="str">
        <f t="shared" si="158"/>
        <v>декабрь 2018 г.</v>
      </c>
      <c r="N67" s="35" t="s">
        <v>152</v>
      </c>
      <c r="O67" s="38">
        <v>0</v>
      </c>
      <c r="P67" s="38">
        <f>41.69466*1.2</f>
        <v>50.033591999999999</v>
      </c>
      <c r="Q67" s="38">
        <v>54.428942990015997</v>
      </c>
      <c r="R67" s="38">
        <v>52.084492761600011</v>
      </c>
      <c r="S67" s="38">
        <v>56.27502785551944</v>
      </c>
      <c r="T67" s="38">
        <v>45.574503523561802</v>
      </c>
      <c r="U67" s="38">
        <f t="shared" si="47"/>
        <v>45.574503523561802</v>
      </c>
      <c r="V67" s="38">
        <v>0</v>
      </c>
      <c r="W67" s="38">
        <v>45.574503523561802</v>
      </c>
      <c r="X67" s="38">
        <v>45.574503523561802</v>
      </c>
      <c r="Y67" s="38">
        <v>45.574503523561802</v>
      </c>
      <c r="Z67" s="38">
        <f t="shared" si="163"/>
        <v>45.574503523561802</v>
      </c>
      <c r="AA67" s="38">
        <v>44.455064083561801</v>
      </c>
      <c r="AB67" s="38">
        <v>44.455064083561801</v>
      </c>
      <c r="AC67" s="38">
        <v>0</v>
      </c>
      <c r="AD67" s="38">
        <f t="shared" si="11"/>
        <v>0</v>
      </c>
      <c r="AE67" s="38">
        <v>0</v>
      </c>
      <c r="AF67" s="38">
        <f t="shared" si="12"/>
        <v>0</v>
      </c>
      <c r="AG67" s="38">
        <f>AJ67</f>
        <v>0</v>
      </c>
      <c r="AH67" s="38">
        <v>0</v>
      </c>
      <c r="AI67" s="38">
        <v>0</v>
      </c>
      <c r="AJ67" s="43">
        <v>0</v>
      </c>
      <c r="AK67" s="43">
        <v>0</v>
      </c>
      <c r="AL67" s="43">
        <f t="shared" si="13"/>
        <v>0</v>
      </c>
      <c r="AM67" s="43">
        <f t="shared" si="159"/>
        <v>0</v>
      </c>
      <c r="AN67" s="43">
        <f t="shared" si="159"/>
        <v>0</v>
      </c>
      <c r="AO67" s="43">
        <v>0</v>
      </c>
      <c r="AP67" s="43">
        <f t="shared" si="159"/>
        <v>0</v>
      </c>
      <c r="AQ67" s="43">
        <f>AT67</f>
        <v>1.1194394400000001</v>
      </c>
      <c r="AR67" s="43">
        <v>0</v>
      </c>
      <c r="AS67" s="43">
        <v>0</v>
      </c>
      <c r="AT67" s="43">
        <v>1.1194394400000001</v>
      </c>
      <c r="AU67" s="38">
        <v>0</v>
      </c>
      <c r="AV67" s="38">
        <f t="shared" si="160"/>
        <v>1.1194394400000001</v>
      </c>
      <c r="AW67" s="38">
        <f t="shared" si="118"/>
        <v>0</v>
      </c>
      <c r="AX67" s="38">
        <f t="shared" si="118"/>
        <v>0</v>
      </c>
      <c r="AY67" s="38">
        <f t="shared" si="118"/>
        <v>1.1194394400000001</v>
      </c>
      <c r="AZ67" s="38">
        <f t="shared" si="118"/>
        <v>0</v>
      </c>
      <c r="BA67" s="43">
        <f>BD67</f>
        <v>44.455064083561801</v>
      </c>
      <c r="BB67" s="43">
        <v>0</v>
      </c>
      <c r="BC67" s="43">
        <v>0</v>
      </c>
      <c r="BD67" s="43">
        <v>44.455064083561801</v>
      </c>
      <c r="BE67" s="43">
        <v>0</v>
      </c>
      <c r="BF67" s="43">
        <f t="shared" si="161"/>
        <v>44.455064083561801</v>
      </c>
      <c r="BG67" s="43">
        <v>0</v>
      </c>
      <c r="BH67" s="43">
        <v>0</v>
      </c>
      <c r="BI67" s="43">
        <f t="shared" si="162"/>
        <v>44.455064083561801</v>
      </c>
      <c r="BJ67" s="43">
        <v>0</v>
      </c>
      <c r="BK67" s="43">
        <v>0</v>
      </c>
      <c r="BL67" s="43">
        <v>0</v>
      </c>
      <c r="BM67" s="43">
        <v>0</v>
      </c>
      <c r="BN67" s="43">
        <v>0</v>
      </c>
      <c r="BO67" s="43">
        <v>0</v>
      </c>
      <c r="BP67" s="43">
        <v>0</v>
      </c>
      <c r="BQ67" s="43">
        <v>0</v>
      </c>
      <c r="BR67" s="43">
        <v>0</v>
      </c>
      <c r="BS67" s="43">
        <v>0</v>
      </c>
      <c r="BT67" s="43">
        <v>0</v>
      </c>
      <c r="BU67" s="43">
        <v>0</v>
      </c>
      <c r="BV67" s="43">
        <v>0</v>
      </c>
      <c r="BW67" s="43">
        <v>0</v>
      </c>
      <c r="BX67" s="43">
        <v>0</v>
      </c>
      <c r="BY67" s="43">
        <v>0</v>
      </c>
      <c r="BZ67" s="43">
        <v>0</v>
      </c>
      <c r="CA67" s="43">
        <v>0</v>
      </c>
      <c r="CB67" s="43">
        <v>0</v>
      </c>
      <c r="CC67" s="43">
        <v>0</v>
      </c>
      <c r="CD67" s="43">
        <v>0</v>
      </c>
      <c r="CE67" s="38">
        <f t="shared" si="141"/>
        <v>45.574503523561802</v>
      </c>
      <c r="CF67" s="38">
        <f t="shared" si="142"/>
        <v>0</v>
      </c>
      <c r="CG67" s="38">
        <f t="shared" si="143"/>
        <v>0</v>
      </c>
      <c r="CH67" s="38">
        <f t="shared" si="144"/>
        <v>45.574503523561802</v>
      </c>
      <c r="CI67" s="38">
        <f t="shared" si="145"/>
        <v>0</v>
      </c>
      <c r="CJ67" s="38">
        <f t="shared" si="131"/>
        <v>45.574503523561802</v>
      </c>
      <c r="CK67" s="38">
        <f t="shared" si="132"/>
        <v>0</v>
      </c>
      <c r="CL67" s="38">
        <f t="shared" si="133"/>
        <v>0</v>
      </c>
      <c r="CM67" s="38">
        <f t="shared" si="134"/>
        <v>45.574503523561802</v>
      </c>
      <c r="CN67" s="38">
        <f t="shared" si="135"/>
        <v>0</v>
      </c>
      <c r="CO67" s="48" t="s">
        <v>246</v>
      </c>
    </row>
    <row r="68" spans="1:93" s="18" customFormat="1" ht="70.5" customHeight="1" x14ac:dyDescent="0.25">
      <c r="A68" s="49" t="s">
        <v>183</v>
      </c>
      <c r="B68" s="39" t="s">
        <v>192</v>
      </c>
      <c r="C68" s="79" t="s">
        <v>277</v>
      </c>
      <c r="D68" s="35" t="s">
        <v>159</v>
      </c>
      <c r="E68" s="35">
        <v>2022</v>
      </c>
      <c r="F68" s="35">
        <v>2022</v>
      </c>
      <c r="G68" s="35">
        <f t="shared" si="155"/>
        <v>2022</v>
      </c>
      <c r="H68" s="38">
        <v>5.2192397465504996</v>
      </c>
      <c r="I68" s="38">
        <v>27.228361679220001</v>
      </c>
      <c r="J68" s="45" t="s">
        <v>196</v>
      </c>
      <c r="K68" s="38">
        <f t="shared" si="164"/>
        <v>5.2192397465504996</v>
      </c>
      <c r="L68" s="38">
        <f t="shared" si="157"/>
        <v>27.228361679220001</v>
      </c>
      <c r="M68" s="45" t="str">
        <f t="shared" si="158"/>
        <v>декабрь 2018 г.</v>
      </c>
      <c r="N68" s="35" t="s">
        <v>152</v>
      </c>
      <c r="O68" s="38">
        <v>0</v>
      </c>
      <c r="P68" s="38">
        <f>35.903637*1.2</f>
        <v>43.084364400000005</v>
      </c>
      <c r="Q68" s="38">
        <v>48.884616948495101</v>
      </c>
      <c r="R68" s="38">
        <v>44.850413013119997</v>
      </c>
      <c r="S68" s="38">
        <v>48.603540424470886</v>
      </c>
      <c r="T68" s="38">
        <v>32.9885004706343</v>
      </c>
      <c r="U68" s="38">
        <f t="shared" si="47"/>
        <v>32.9885004706343</v>
      </c>
      <c r="V68" s="38">
        <v>0</v>
      </c>
      <c r="W68" s="38">
        <v>32.9885004706343</v>
      </c>
      <c r="X68" s="38">
        <v>32.9885004706343</v>
      </c>
      <c r="Y68" s="38">
        <v>32.9885004706343</v>
      </c>
      <c r="Z68" s="38">
        <f t="shared" si="163"/>
        <v>32.9885004706343</v>
      </c>
      <c r="AA68" s="38">
        <v>32.9885004706343</v>
      </c>
      <c r="AB68" s="38">
        <v>32.9885004706343</v>
      </c>
      <c r="AC68" s="38">
        <v>0</v>
      </c>
      <c r="AD68" s="38">
        <f t="shared" si="11"/>
        <v>0</v>
      </c>
      <c r="AE68" s="38">
        <v>0</v>
      </c>
      <c r="AF68" s="38">
        <f t="shared" si="12"/>
        <v>0</v>
      </c>
      <c r="AG68" s="38">
        <v>0</v>
      </c>
      <c r="AH68" s="38">
        <v>0</v>
      </c>
      <c r="AI68" s="38">
        <v>0</v>
      </c>
      <c r="AJ68" s="43">
        <v>0</v>
      </c>
      <c r="AK68" s="43">
        <v>0</v>
      </c>
      <c r="AL68" s="43">
        <f t="shared" si="13"/>
        <v>0</v>
      </c>
      <c r="AM68" s="43">
        <f t="shared" si="159"/>
        <v>0</v>
      </c>
      <c r="AN68" s="43">
        <f t="shared" si="159"/>
        <v>0</v>
      </c>
      <c r="AO68" s="43">
        <f t="shared" si="159"/>
        <v>0</v>
      </c>
      <c r="AP68" s="43">
        <f t="shared" si="159"/>
        <v>0</v>
      </c>
      <c r="AQ68" s="43">
        <v>0</v>
      </c>
      <c r="AR68" s="43">
        <v>0</v>
      </c>
      <c r="AS68" s="43">
        <v>0</v>
      </c>
      <c r="AT68" s="43">
        <v>0</v>
      </c>
      <c r="AU68" s="38">
        <v>0</v>
      </c>
      <c r="AV68" s="38">
        <f t="shared" si="160"/>
        <v>0</v>
      </c>
      <c r="AW68" s="38">
        <f t="shared" ref="AW68:AZ72" si="165">AR68</f>
        <v>0</v>
      </c>
      <c r="AX68" s="38">
        <f t="shared" si="165"/>
        <v>0</v>
      </c>
      <c r="AY68" s="38">
        <f t="shared" si="165"/>
        <v>0</v>
      </c>
      <c r="AZ68" s="38">
        <f t="shared" si="165"/>
        <v>0</v>
      </c>
      <c r="BA68" s="43">
        <f>BD68</f>
        <v>32.9885004706343</v>
      </c>
      <c r="BB68" s="43">
        <v>0</v>
      </c>
      <c r="BC68" s="43">
        <v>0</v>
      </c>
      <c r="BD68" s="43">
        <f>T68</f>
        <v>32.9885004706343</v>
      </c>
      <c r="BE68" s="43">
        <v>0</v>
      </c>
      <c r="BF68" s="43">
        <f t="shared" si="161"/>
        <v>32.9885004706343</v>
      </c>
      <c r="BG68" s="43">
        <v>0</v>
      </c>
      <c r="BH68" s="43">
        <v>0</v>
      </c>
      <c r="BI68" s="43">
        <f t="shared" si="162"/>
        <v>32.9885004706343</v>
      </c>
      <c r="BJ68" s="43">
        <v>0</v>
      </c>
      <c r="BK68" s="43">
        <v>0</v>
      </c>
      <c r="BL68" s="43">
        <v>0</v>
      </c>
      <c r="BM68" s="43">
        <v>0</v>
      </c>
      <c r="BN68" s="43">
        <v>0</v>
      </c>
      <c r="BO68" s="43">
        <v>0</v>
      </c>
      <c r="BP68" s="43">
        <v>0</v>
      </c>
      <c r="BQ68" s="43">
        <v>0</v>
      </c>
      <c r="BR68" s="43">
        <v>0</v>
      </c>
      <c r="BS68" s="43">
        <v>0</v>
      </c>
      <c r="BT68" s="43">
        <v>0</v>
      </c>
      <c r="BU68" s="43">
        <v>0</v>
      </c>
      <c r="BV68" s="43">
        <v>0</v>
      </c>
      <c r="BW68" s="43">
        <v>0</v>
      </c>
      <c r="BX68" s="43">
        <v>0</v>
      </c>
      <c r="BY68" s="43">
        <v>0</v>
      </c>
      <c r="BZ68" s="43">
        <v>0</v>
      </c>
      <c r="CA68" s="43">
        <v>0</v>
      </c>
      <c r="CB68" s="43">
        <v>0</v>
      </c>
      <c r="CC68" s="43">
        <v>0</v>
      </c>
      <c r="CD68" s="43">
        <v>0</v>
      </c>
      <c r="CE68" s="38">
        <f t="shared" si="141"/>
        <v>32.9885004706343</v>
      </c>
      <c r="CF68" s="38">
        <f t="shared" si="142"/>
        <v>0</v>
      </c>
      <c r="CG68" s="38">
        <f t="shared" si="143"/>
        <v>0</v>
      </c>
      <c r="CH68" s="38">
        <f t="shared" si="144"/>
        <v>32.9885004706343</v>
      </c>
      <c r="CI68" s="38">
        <f t="shared" si="145"/>
        <v>0</v>
      </c>
      <c r="CJ68" s="38">
        <f t="shared" si="131"/>
        <v>32.9885004706343</v>
      </c>
      <c r="CK68" s="38">
        <f t="shared" si="132"/>
        <v>0</v>
      </c>
      <c r="CL68" s="38">
        <f t="shared" si="133"/>
        <v>0</v>
      </c>
      <c r="CM68" s="38">
        <f t="shared" si="134"/>
        <v>32.9885004706343</v>
      </c>
      <c r="CN68" s="38">
        <f t="shared" si="135"/>
        <v>0</v>
      </c>
      <c r="CO68" s="48" t="s">
        <v>246</v>
      </c>
    </row>
    <row r="69" spans="1:93" s="18" customFormat="1" ht="69.75" customHeight="1" x14ac:dyDescent="0.25">
      <c r="A69" s="49" t="s">
        <v>185</v>
      </c>
      <c r="B69" s="39" t="s">
        <v>193</v>
      </c>
      <c r="C69" s="79" t="s">
        <v>278</v>
      </c>
      <c r="D69" s="35" t="s">
        <v>159</v>
      </c>
      <c r="E69" s="35">
        <v>2023</v>
      </c>
      <c r="F69" s="35">
        <v>2023</v>
      </c>
      <c r="G69" s="35">
        <f t="shared" si="155"/>
        <v>2023</v>
      </c>
      <c r="H69" s="38">
        <v>4.70658959234515</v>
      </c>
      <c r="I69" s="38">
        <v>25.092810468709001</v>
      </c>
      <c r="J69" s="45" t="s">
        <v>196</v>
      </c>
      <c r="K69" s="38">
        <f t="shared" si="164"/>
        <v>4.70658959234515</v>
      </c>
      <c r="L69" s="38">
        <f t="shared" si="157"/>
        <v>25.092810468709001</v>
      </c>
      <c r="M69" s="45" t="str">
        <f t="shared" si="158"/>
        <v>декабрь 2018 г.</v>
      </c>
      <c r="N69" s="35" t="s">
        <v>152</v>
      </c>
      <c r="O69" s="38">
        <v>0</v>
      </c>
      <c r="P69" s="38">
        <f>58.371432*1.2</f>
        <v>70.045718399999998</v>
      </c>
      <c r="Q69" s="38">
        <v>82.972584593409096</v>
      </c>
      <c r="R69" s="38">
        <v>72.916925752319997</v>
      </c>
      <c r="S69" s="38">
        <v>82.258453183864063</v>
      </c>
      <c r="T69" s="38">
        <v>31.7388267607068</v>
      </c>
      <c r="U69" s="38">
        <f t="shared" si="47"/>
        <v>31.7388267607068</v>
      </c>
      <c r="V69" s="38">
        <v>0</v>
      </c>
      <c r="W69" s="38">
        <v>31.7388267607068</v>
      </c>
      <c r="X69" s="38">
        <v>31.7388267607068</v>
      </c>
      <c r="Y69" s="38">
        <v>31.7388267607068</v>
      </c>
      <c r="Z69" s="38">
        <f t="shared" si="163"/>
        <v>31.7388267607068</v>
      </c>
      <c r="AA69" s="38">
        <v>31.7388267607068</v>
      </c>
      <c r="AB69" s="38">
        <v>31.7388267607068</v>
      </c>
      <c r="AC69" s="38">
        <v>31.7388267607068</v>
      </c>
      <c r="AD69" s="38">
        <f t="shared" si="11"/>
        <v>31.7388267607068</v>
      </c>
      <c r="AE69" s="38">
        <v>0</v>
      </c>
      <c r="AF69" s="38">
        <f t="shared" si="12"/>
        <v>0</v>
      </c>
      <c r="AG69" s="38">
        <v>0</v>
      </c>
      <c r="AH69" s="38">
        <v>0</v>
      </c>
      <c r="AI69" s="38">
        <v>0</v>
      </c>
      <c r="AJ69" s="43">
        <v>0</v>
      </c>
      <c r="AK69" s="43">
        <v>0</v>
      </c>
      <c r="AL69" s="43">
        <f t="shared" si="13"/>
        <v>0</v>
      </c>
      <c r="AM69" s="43">
        <f t="shared" si="159"/>
        <v>0</v>
      </c>
      <c r="AN69" s="43">
        <f t="shared" si="159"/>
        <v>0</v>
      </c>
      <c r="AO69" s="43">
        <f t="shared" si="159"/>
        <v>0</v>
      </c>
      <c r="AP69" s="43">
        <f t="shared" si="159"/>
        <v>0</v>
      </c>
      <c r="AQ69" s="43">
        <v>0</v>
      </c>
      <c r="AR69" s="43">
        <v>0</v>
      </c>
      <c r="AS69" s="43">
        <v>0</v>
      </c>
      <c r="AT69" s="43">
        <v>0</v>
      </c>
      <c r="AU69" s="38">
        <v>0</v>
      </c>
      <c r="AV69" s="38">
        <f t="shared" si="160"/>
        <v>0</v>
      </c>
      <c r="AW69" s="38">
        <f t="shared" si="165"/>
        <v>0</v>
      </c>
      <c r="AX69" s="38">
        <f t="shared" si="165"/>
        <v>0</v>
      </c>
      <c r="AY69" s="38">
        <f t="shared" si="165"/>
        <v>0</v>
      </c>
      <c r="AZ69" s="38">
        <f t="shared" si="165"/>
        <v>0</v>
      </c>
      <c r="BA69" s="43">
        <v>0</v>
      </c>
      <c r="BB69" s="43">
        <v>0</v>
      </c>
      <c r="BC69" s="43">
        <v>0</v>
      </c>
      <c r="BD69" s="43">
        <v>0</v>
      </c>
      <c r="BE69" s="43">
        <v>0</v>
      </c>
      <c r="BF69" s="43">
        <f t="shared" si="161"/>
        <v>0</v>
      </c>
      <c r="BG69" s="43">
        <v>0</v>
      </c>
      <c r="BH69" s="43">
        <v>0</v>
      </c>
      <c r="BI69" s="43">
        <f t="shared" si="162"/>
        <v>0</v>
      </c>
      <c r="BJ69" s="43">
        <v>0</v>
      </c>
      <c r="BK69" s="43">
        <f>BN69</f>
        <v>31.7388267607068</v>
      </c>
      <c r="BL69" s="43">
        <v>0</v>
      </c>
      <c r="BM69" s="43">
        <v>0</v>
      </c>
      <c r="BN69" s="43">
        <f>T69</f>
        <v>31.7388267607068</v>
      </c>
      <c r="BO69" s="43">
        <v>0</v>
      </c>
      <c r="BP69" s="43">
        <f>BS69</f>
        <v>31.7388267607068</v>
      </c>
      <c r="BQ69" s="43">
        <v>0</v>
      </c>
      <c r="BR69" s="43">
        <v>0</v>
      </c>
      <c r="BS69" s="43">
        <f>Y69</f>
        <v>31.7388267607068</v>
      </c>
      <c r="BT69" s="43">
        <v>0</v>
      </c>
      <c r="BU69" s="43">
        <v>0</v>
      </c>
      <c r="BV69" s="43">
        <v>0</v>
      </c>
      <c r="BW69" s="43">
        <v>0</v>
      </c>
      <c r="BX69" s="43">
        <v>0</v>
      </c>
      <c r="BY69" s="43">
        <v>0</v>
      </c>
      <c r="BZ69" s="43">
        <v>0</v>
      </c>
      <c r="CA69" s="43">
        <v>0</v>
      </c>
      <c r="CB69" s="43">
        <v>0</v>
      </c>
      <c r="CC69" s="43">
        <v>0</v>
      </c>
      <c r="CD69" s="43">
        <v>0</v>
      </c>
      <c r="CE69" s="38">
        <f t="shared" si="141"/>
        <v>31.7388267607068</v>
      </c>
      <c r="CF69" s="38">
        <f t="shared" si="142"/>
        <v>0</v>
      </c>
      <c r="CG69" s="38">
        <f t="shared" si="143"/>
        <v>0</v>
      </c>
      <c r="CH69" s="38">
        <f t="shared" si="144"/>
        <v>31.7388267607068</v>
      </c>
      <c r="CI69" s="38">
        <f t="shared" si="145"/>
        <v>0</v>
      </c>
      <c r="CJ69" s="38">
        <f t="shared" si="131"/>
        <v>31.7388267607068</v>
      </c>
      <c r="CK69" s="38">
        <f t="shared" si="132"/>
        <v>0</v>
      </c>
      <c r="CL69" s="38">
        <f t="shared" si="133"/>
        <v>0</v>
      </c>
      <c r="CM69" s="38">
        <f t="shared" si="134"/>
        <v>31.7388267607068</v>
      </c>
      <c r="CN69" s="38">
        <f t="shared" si="135"/>
        <v>0</v>
      </c>
      <c r="CO69" s="48" t="s">
        <v>246</v>
      </c>
    </row>
    <row r="70" spans="1:93" s="18" customFormat="1" ht="63" customHeight="1" x14ac:dyDescent="0.25">
      <c r="A70" s="49" t="s">
        <v>187</v>
      </c>
      <c r="B70" s="39" t="s">
        <v>194</v>
      </c>
      <c r="C70" s="79" t="s">
        <v>279</v>
      </c>
      <c r="D70" s="35" t="s">
        <v>159</v>
      </c>
      <c r="E70" s="35">
        <v>2024</v>
      </c>
      <c r="F70" s="35">
        <v>2024</v>
      </c>
      <c r="G70" s="35">
        <f t="shared" si="155"/>
        <v>2024</v>
      </c>
      <c r="H70" s="38">
        <v>7.3516323912060004</v>
      </c>
      <c r="I70" s="38">
        <v>39.626848476459003</v>
      </c>
      <c r="J70" s="45" t="s">
        <v>196</v>
      </c>
      <c r="K70" s="38">
        <f t="shared" si="164"/>
        <v>7.3516323912060004</v>
      </c>
      <c r="L70" s="38">
        <f t="shared" si="157"/>
        <v>39.626848476459003</v>
      </c>
      <c r="M70" s="45" t="str">
        <f t="shared" si="158"/>
        <v>декабрь 2018 г.</v>
      </c>
      <c r="N70" s="35" t="s">
        <v>152</v>
      </c>
      <c r="O70" s="38">
        <v>0</v>
      </c>
      <c r="P70" s="38">
        <f>89.90688*1.2</f>
        <v>107.888256</v>
      </c>
      <c r="Q70" s="38">
        <v>133.42207673452299</v>
      </c>
      <c r="R70" s="38">
        <v>112.3106469888</v>
      </c>
      <c r="S70" s="38">
        <v>132.0203368716661</v>
      </c>
      <c r="T70" s="38">
        <v>52.327693877680602</v>
      </c>
      <c r="U70" s="38">
        <f t="shared" si="47"/>
        <v>52.327693877680602</v>
      </c>
      <c r="V70" s="38">
        <v>0</v>
      </c>
      <c r="W70" s="38">
        <v>52.327693877680602</v>
      </c>
      <c r="X70" s="38">
        <v>52.327693877680602</v>
      </c>
      <c r="Y70" s="38">
        <v>52.327693877680602</v>
      </c>
      <c r="Z70" s="38">
        <f t="shared" si="163"/>
        <v>52.327693877680602</v>
      </c>
      <c r="AA70" s="38">
        <v>52.327693877680602</v>
      </c>
      <c r="AB70" s="38">
        <v>52.327693877680602</v>
      </c>
      <c r="AC70" s="38">
        <v>52.327693877680602</v>
      </c>
      <c r="AD70" s="38">
        <f t="shared" si="11"/>
        <v>52.327693877680602</v>
      </c>
      <c r="AE70" s="38">
        <v>52.327693877680602</v>
      </c>
      <c r="AF70" s="38">
        <f t="shared" si="12"/>
        <v>52.327693877680602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43">
        <f t="shared" si="13"/>
        <v>0</v>
      </c>
      <c r="AM70" s="43">
        <f t="shared" si="159"/>
        <v>0</v>
      </c>
      <c r="AN70" s="43">
        <f t="shared" si="159"/>
        <v>0</v>
      </c>
      <c r="AO70" s="43">
        <f t="shared" si="159"/>
        <v>0</v>
      </c>
      <c r="AP70" s="38">
        <v>0</v>
      </c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f t="shared" si="160"/>
        <v>0</v>
      </c>
      <c r="AW70" s="38">
        <f t="shared" si="165"/>
        <v>0</v>
      </c>
      <c r="AX70" s="38">
        <f t="shared" si="165"/>
        <v>0</v>
      </c>
      <c r="AY70" s="38">
        <f t="shared" si="165"/>
        <v>0</v>
      </c>
      <c r="AZ70" s="38">
        <f t="shared" si="165"/>
        <v>0</v>
      </c>
      <c r="BA70" s="38">
        <v>0</v>
      </c>
      <c r="BB70" s="38">
        <v>0</v>
      </c>
      <c r="BC70" s="38">
        <v>0</v>
      </c>
      <c r="BD70" s="38">
        <v>0</v>
      </c>
      <c r="BE70" s="38">
        <v>0</v>
      </c>
      <c r="BF70" s="43">
        <f t="shared" si="161"/>
        <v>0</v>
      </c>
      <c r="BG70" s="43">
        <v>0</v>
      </c>
      <c r="BH70" s="43">
        <v>0</v>
      </c>
      <c r="BI70" s="43">
        <f t="shared" si="162"/>
        <v>0</v>
      </c>
      <c r="BJ70" s="43">
        <v>0</v>
      </c>
      <c r="BK70" s="38">
        <v>0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0</v>
      </c>
      <c r="BR70" s="38">
        <v>0</v>
      </c>
      <c r="BS70" s="38">
        <v>0</v>
      </c>
      <c r="BT70" s="38">
        <v>0</v>
      </c>
      <c r="BU70" s="38">
        <f>BX70</f>
        <v>52.327693877680602</v>
      </c>
      <c r="BV70" s="38">
        <v>0</v>
      </c>
      <c r="BW70" s="38">
        <v>0</v>
      </c>
      <c r="BX70" s="38">
        <f>T70</f>
        <v>52.327693877680602</v>
      </c>
      <c r="BY70" s="38">
        <v>0</v>
      </c>
      <c r="BZ70" s="38">
        <f>CC70</f>
        <v>52.327693877680602</v>
      </c>
      <c r="CA70" s="38">
        <v>0</v>
      </c>
      <c r="CB70" s="38">
        <v>0</v>
      </c>
      <c r="CC70" s="38">
        <f>Y70</f>
        <v>52.327693877680602</v>
      </c>
      <c r="CD70" s="38">
        <v>0</v>
      </c>
      <c r="CE70" s="38">
        <f t="shared" si="141"/>
        <v>52.327693877680602</v>
      </c>
      <c r="CF70" s="38">
        <f t="shared" si="142"/>
        <v>0</v>
      </c>
      <c r="CG70" s="38">
        <f t="shared" si="143"/>
        <v>0</v>
      </c>
      <c r="CH70" s="38">
        <f t="shared" si="144"/>
        <v>52.327693877680602</v>
      </c>
      <c r="CI70" s="38">
        <f t="shared" si="145"/>
        <v>0</v>
      </c>
      <c r="CJ70" s="38">
        <f t="shared" si="131"/>
        <v>52.327693877680602</v>
      </c>
      <c r="CK70" s="38">
        <f t="shared" si="132"/>
        <v>0</v>
      </c>
      <c r="CL70" s="38">
        <f t="shared" si="133"/>
        <v>0</v>
      </c>
      <c r="CM70" s="38">
        <f t="shared" si="134"/>
        <v>52.327693877680602</v>
      </c>
      <c r="CN70" s="38">
        <f t="shared" si="135"/>
        <v>0</v>
      </c>
      <c r="CO70" s="48" t="s">
        <v>246</v>
      </c>
    </row>
    <row r="71" spans="1:93" s="18" customFormat="1" ht="74.25" customHeight="1" x14ac:dyDescent="0.25">
      <c r="A71" s="49" t="s">
        <v>188</v>
      </c>
      <c r="B71" s="39" t="s">
        <v>195</v>
      </c>
      <c r="C71" s="79" t="s">
        <v>293</v>
      </c>
      <c r="D71" s="35" t="s">
        <v>159</v>
      </c>
      <c r="E71" s="35">
        <v>2024</v>
      </c>
      <c r="F71" s="35">
        <v>2024</v>
      </c>
      <c r="G71" s="35">
        <f t="shared" si="155"/>
        <v>2024</v>
      </c>
      <c r="H71" s="38">
        <v>2.3561711086830002</v>
      </c>
      <c r="I71" s="38">
        <v>12.389563360116</v>
      </c>
      <c r="J71" s="45" t="s">
        <v>196</v>
      </c>
      <c r="K71" s="38">
        <f t="shared" si="164"/>
        <v>2.3561711086830002</v>
      </c>
      <c r="L71" s="38">
        <f t="shared" si="157"/>
        <v>12.389563360116</v>
      </c>
      <c r="M71" s="45" t="str">
        <f t="shared" si="158"/>
        <v>декабрь 2018 г.</v>
      </c>
      <c r="N71" s="35" t="s">
        <v>152</v>
      </c>
      <c r="O71" s="38">
        <v>0</v>
      </c>
      <c r="P71" s="38">
        <f>26.88609*1.2</f>
        <v>32.263307999999995</v>
      </c>
      <c r="Q71" s="38">
        <v>39.899037349213799</v>
      </c>
      <c r="R71" s="38">
        <v>33.585796358399996</v>
      </c>
      <c r="S71" s="38">
        <v>39.479855812613373</v>
      </c>
      <c r="T71" s="41">
        <v>16.360556130811698</v>
      </c>
      <c r="U71" s="38">
        <f t="shared" si="47"/>
        <v>16.360556130811698</v>
      </c>
      <c r="V71" s="38">
        <v>0</v>
      </c>
      <c r="W71" s="38">
        <v>16.360556130811698</v>
      </c>
      <c r="X71" s="38">
        <v>16.360556130811698</v>
      </c>
      <c r="Y71" s="38">
        <v>16.360556130811698</v>
      </c>
      <c r="Z71" s="38">
        <f t="shared" si="163"/>
        <v>16.360556130811698</v>
      </c>
      <c r="AA71" s="38">
        <v>16.360556130811698</v>
      </c>
      <c r="AB71" s="38">
        <v>16.360556130811698</v>
      </c>
      <c r="AC71" s="35">
        <v>16.360556130811698</v>
      </c>
      <c r="AD71" s="35">
        <f t="shared" si="11"/>
        <v>16.360556130811698</v>
      </c>
      <c r="AE71" s="38">
        <v>16.360556130811698</v>
      </c>
      <c r="AF71" s="38">
        <f t="shared" si="12"/>
        <v>16.360556130811698</v>
      </c>
      <c r="AG71" s="38">
        <f>AJ71</f>
        <v>0</v>
      </c>
      <c r="AH71" s="38">
        <v>0</v>
      </c>
      <c r="AI71" s="38">
        <v>0</v>
      </c>
      <c r="AJ71" s="43">
        <v>0</v>
      </c>
      <c r="AK71" s="43">
        <v>0</v>
      </c>
      <c r="AL71" s="43">
        <f t="shared" si="13"/>
        <v>0</v>
      </c>
      <c r="AM71" s="43">
        <f t="shared" si="159"/>
        <v>0</v>
      </c>
      <c r="AN71" s="43">
        <f t="shared" si="159"/>
        <v>0</v>
      </c>
      <c r="AO71" s="43">
        <f t="shared" si="159"/>
        <v>0</v>
      </c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38">
        <v>0</v>
      </c>
      <c r="AV71" s="38">
        <f t="shared" si="160"/>
        <v>0</v>
      </c>
      <c r="AW71" s="38">
        <f t="shared" si="165"/>
        <v>0</v>
      </c>
      <c r="AX71" s="38">
        <f t="shared" si="165"/>
        <v>0</v>
      </c>
      <c r="AY71" s="38">
        <f t="shared" si="165"/>
        <v>0</v>
      </c>
      <c r="AZ71" s="38">
        <f t="shared" si="165"/>
        <v>0</v>
      </c>
      <c r="BA71" s="43">
        <v>0</v>
      </c>
      <c r="BB71" s="43">
        <v>0</v>
      </c>
      <c r="BC71" s="43">
        <v>0</v>
      </c>
      <c r="BD71" s="43">
        <v>0</v>
      </c>
      <c r="BE71" s="43">
        <v>0</v>
      </c>
      <c r="BF71" s="43">
        <f t="shared" si="161"/>
        <v>0</v>
      </c>
      <c r="BG71" s="43">
        <v>0</v>
      </c>
      <c r="BH71" s="43">
        <v>0</v>
      </c>
      <c r="BI71" s="43">
        <f t="shared" si="162"/>
        <v>0</v>
      </c>
      <c r="BJ71" s="43">
        <v>0</v>
      </c>
      <c r="BK71" s="43">
        <v>0</v>
      </c>
      <c r="BL71" s="43">
        <v>0</v>
      </c>
      <c r="BM71" s="43">
        <v>0</v>
      </c>
      <c r="BN71" s="43">
        <v>0</v>
      </c>
      <c r="BO71" s="43">
        <v>0</v>
      </c>
      <c r="BP71" s="43">
        <v>0</v>
      </c>
      <c r="BQ71" s="43">
        <v>0</v>
      </c>
      <c r="BR71" s="43">
        <v>0</v>
      </c>
      <c r="BS71" s="43">
        <v>0</v>
      </c>
      <c r="BT71" s="43">
        <v>0</v>
      </c>
      <c r="BU71" s="38">
        <f>BX71</f>
        <v>16.360556130811698</v>
      </c>
      <c r="BV71" s="38">
        <v>0</v>
      </c>
      <c r="BW71" s="38">
        <v>0</v>
      </c>
      <c r="BX71" s="38">
        <f>T71</f>
        <v>16.360556130811698</v>
      </c>
      <c r="BY71" s="38">
        <v>0</v>
      </c>
      <c r="BZ71" s="38">
        <f>CC71</f>
        <v>16.360556130811698</v>
      </c>
      <c r="CA71" s="38">
        <v>0</v>
      </c>
      <c r="CB71" s="38">
        <v>0</v>
      </c>
      <c r="CC71" s="38">
        <f>Y71</f>
        <v>16.360556130811698</v>
      </c>
      <c r="CD71" s="38">
        <v>0</v>
      </c>
      <c r="CE71" s="38">
        <f t="shared" si="141"/>
        <v>16.360556130811698</v>
      </c>
      <c r="CF71" s="38">
        <f t="shared" si="142"/>
        <v>0</v>
      </c>
      <c r="CG71" s="38">
        <f t="shared" si="143"/>
        <v>0</v>
      </c>
      <c r="CH71" s="38">
        <f t="shared" si="144"/>
        <v>16.360556130811698</v>
      </c>
      <c r="CI71" s="38">
        <f t="shared" si="145"/>
        <v>0</v>
      </c>
      <c r="CJ71" s="38">
        <f t="shared" si="131"/>
        <v>16.360556130811698</v>
      </c>
      <c r="CK71" s="38">
        <f t="shared" si="132"/>
        <v>0</v>
      </c>
      <c r="CL71" s="38">
        <f t="shared" si="133"/>
        <v>0</v>
      </c>
      <c r="CM71" s="38">
        <f t="shared" si="134"/>
        <v>16.360556130811698</v>
      </c>
      <c r="CN71" s="38">
        <f t="shared" si="135"/>
        <v>0</v>
      </c>
      <c r="CO71" s="48" t="s">
        <v>246</v>
      </c>
    </row>
    <row r="72" spans="1:93" s="18" customFormat="1" ht="74.25" customHeight="1" x14ac:dyDescent="0.25">
      <c r="A72" s="49" t="s">
        <v>190</v>
      </c>
      <c r="B72" s="39" t="s">
        <v>301</v>
      </c>
      <c r="C72" s="79" t="s">
        <v>302</v>
      </c>
      <c r="D72" s="35" t="s">
        <v>159</v>
      </c>
      <c r="E72" s="35">
        <v>2020</v>
      </c>
      <c r="F72" s="35" t="s">
        <v>152</v>
      </c>
      <c r="G72" s="35">
        <v>2020</v>
      </c>
      <c r="H72" s="38" t="s">
        <v>152</v>
      </c>
      <c r="I72" s="38" t="s">
        <v>152</v>
      </c>
      <c r="J72" s="38" t="s">
        <v>152</v>
      </c>
      <c r="K72" s="38">
        <f>10240.02581*1.065*1.2/1000</f>
        <v>13.086752985179999</v>
      </c>
      <c r="L72" s="38">
        <v>64.457463472200004</v>
      </c>
      <c r="M72" s="45" t="s">
        <v>305</v>
      </c>
      <c r="N72" s="35" t="s">
        <v>152</v>
      </c>
      <c r="O72" s="38" t="s">
        <v>152</v>
      </c>
      <c r="P72" s="38" t="s">
        <v>152</v>
      </c>
      <c r="Q72" s="38" t="str">
        <f>P72</f>
        <v>нд</v>
      </c>
      <c r="R72" s="38">
        <v>80.296664011199994</v>
      </c>
      <c r="S72" s="38">
        <f>R72</f>
        <v>80.296664011199994</v>
      </c>
      <c r="T72" s="41" t="s">
        <v>152</v>
      </c>
      <c r="U72" s="38">
        <v>64.457463472200004</v>
      </c>
      <c r="V72" s="38">
        <v>0</v>
      </c>
      <c r="W72" s="38" t="s">
        <v>152</v>
      </c>
      <c r="X72" s="38">
        <v>64.457463472200004</v>
      </c>
      <c r="Y72" s="38">
        <v>0</v>
      </c>
      <c r="Z72" s="38">
        <f t="shared" si="163"/>
        <v>0</v>
      </c>
      <c r="AA72" s="38">
        <v>0</v>
      </c>
      <c r="AB72" s="38">
        <v>0</v>
      </c>
      <c r="AC72" s="35">
        <v>0</v>
      </c>
      <c r="AD72" s="35">
        <f t="shared" si="11"/>
        <v>0</v>
      </c>
      <c r="AE72" s="38">
        <v>0</v>
      </c>
      <c r="AF72" s="38">
        <f t="shared" si="12"/>
        <v>0</v>
      </c>
      <c r="AG72" s="38" t="s">
        <v>152</v>
      </c>
      <c r="AH72" s="38" t="s">
        <v>152</v>
      </c>
      <c r="AI72" s="38" t="s">
        <v>152</v>
      </c>
      <c r="AJ72" s="38" t="s">
        <v>152</v>
      </c>
      <c r="AK72" s="38" t="s">
        <v>152</v>
      </c>
      <c r="AL72" s="43">
        <f t="shared" si="13"/>
        <v>64.457463472200004</v>
      </c>
      <c r="AM72" s="43">
        <v>0</v>
      </c>
      <c r="AN72" s="43">
        <v>0</v>
      </c>
      <c r="AO72" s="43">
        <v>0</v>
      </c>
      <c r="AP72" s="43">
        <v>64.457463472200004</v>
      </c>
      <c r="AQ72" s="43">
        <v>0</v>
      </c>
      <c r="AR72" s="43">
        <v>0</v>
      </c>
      <c r="AS72" s="43">
        <v>0</v>
      </c>
      <c r="AT72" s="43">
        <v>0</v>
      </c>
      <c r="AU72" s="38">
        <v>0</v>
      </c>
      <c r="AV72" s="38">
        <f t="shared" si="160"/>
        <v>0</v>
      </c>
      <c r="AW72" s="38">
        <f t="shared" si="165"/>
        <v>0</v>
      </c>
      <c r="AX72" s="38">
        <f t="shared" si="165"/>
        <v>0</v>
      </c>
      <c r="AY72" s="38">
        <f t="shared" si="165"/>
        <v>0</v>
      </c>
      <c r="AZ72" s="38">
        <f t="shared" si="165"/>
        <v>0</v>
      </c>
      <c r="BA72" s="43">
        <v>0</v>
      </c>
      <c r="BB72" s="43">
        <v>0</v>
      </c>
      <c r="BC72" s="43">
        <v>0</v>
      </c>
      <c r="BD72" s="43">
        <v>0</v>
      </c>
      <c r="BE72" s="43">
        <v>0</v>
      </c>
      <c r="BF72" s="43">
        <f t="shared" si="161"/>
        <v>0</v>
      </c>
      <c r="BG72" s="43">
        <v>0</v>
      </c>
      <c r="BH72" s="43">
        <v>0</v>
      </c>
      <c r="BI72" s="43">
        <f t="shared" si="162"/>
        <v>0</v>
      </c>
      <c r="BJ72" s="43">
        <v>0</v>
      </c>
      <c r="BK72" s="43">
        <v>0</v>
      </c>
      <c r="BL72" s="43">
        <v>0</v>
      </c>
      <c r="BM72" s="43">
        <v>0</v>
      </c>
      <c r="BN72" s="43">
        <v>0</v>
      </c>
      <c r="BO72" s="43">
        <v>0</v>
      </c>
      <c r="BP72" s="43">
        <v>0</v>
      </c>
      <c r="BQ72" s="43">
        <v>0</v>
      </c>
      <c r="BR72" s="43">
        <v>0</v>
      </c>
      <c r="BS72" s="43">
        <v>0</v>
      </c>
      <c r="BT72" s="43">
        <v>0</v>
      </c>
      <c r="BU72" s="38">
        <f>BX72</f>
        <v>0</v>
      </c>
      <c r="BV72" s="38">
        <v>0</v>
      </c>
      <c r="BW72" s="38">
        <v>0</v>
      </c>
      <c r="BX72" s="38">
        <v>0</v>
      </c>
      <c r="BY72" s="38">
        <v>0</v>
      </c>
      <c r="BZ72" s="38">
        <f>CC72</f>
        <v>0</v>
      </c>
      <c r="CA72" s="38">
        <v>0</v>
      </c>
      <c r="CB72" s="38">
        <v>0</v>
      </c>
      <c r="CC72" s="38">
        <v>0</v>
      </c>
      <c r="CD72" s="38">
        <v>0</v>
      </c>
      <c r="CE72" s="38" t="s">
        <v>152</v>
      </c>
      <c r="CF72" s="38" t="s">
        <v>152</v>
      </c>
      <c r="CG72" s="38" t="s">
        <v>152</v>
      </c>
      <c r="CH72" s="38" t="s">
        <v>152</v>
      </c>
      <c r="CI72" s="38" t="s">
        <v>152</v>
      </c>
      <c r="CJ72" s="38">
        <f t="shared" si="131"/>
        <v>64.457463472200004</v>
      </c>
      <c r="CK72" s="38">
        <f t="shared" si="132"/>
        <v>0</v>
      </c>
      <c r="CL72" s="38">
        <f t="shared" si="133"/>
        <v>0</v>
      </c>
      <c r="CM72" s="38">
        <f t="shared" si="134"/>
        <v>0</v>
      </c>
      <c r="CN72" s="38">
        <f t="shared" si="135"/>
        <v>64.457463472200004</v>
      </c>
      <c r="CO72" s="48" t="s">
        <v>246</v>
      </c>
    </row>
    <row r="73" spans="1:93" s="18" customFormat="1" ht="63" x14ac:dyDescent="0.25">
      <c r="A73" s="36" t="s">
        <v>108</v>
      </c>
      <c r="B73" s="37" t="s">
        <v>109</v>
      </c>
      <c r="C73" s="35" t="s">
        <v>160</v>
      </c>
      <c r="D73" s="35" t="s">
        <v>152</v>
      </c>
      <c r="E73" s="35" t="s">
        <v>152</v>
      </c>
      <c r="F73" s="35" t="s">
        <v>152</v>
      </c>
      <c r="G73" s="35" t="s">
        <v>152</v>
      </c>
      <c r="H73" s="38">
        <f>H74+H75+H76</f>
        <v>3.4539184114674164</v>
      </c>
      <c r="I73" s="38">
        <f>I74+I75+I76</f>
        <v>49.452599923777207</v>
      </c>
      <c r="J73" s="38" t="s">
        <v>152</v>
      </c>
      <c r="K73" s="38">
        <f t="shared" ref="K73:L76" si="166">H73</f>
        <v>3.4539184114674164</v>
      </c>
      <c r="L73" s="38">
        <f t="shared" si="166"/>
        <v>49.452599923777207</v>
      </c>
      <c r="M73" s="38" t="s">
        <v>152</v>
      </c>
      <c r="N73" s="38" t="s">
        <v>152</v>
      </c>
      <c r="O73" s="38">
        <f>O74+O76</f>
        <v>0</v>
      </c>
      <c r="P73" s="38" t="s">
        <v>152</v>
      </c>
      <c r="Q73" s="38" t="s">
        <v>152</v>
      </c>
      <c r="R73" s="38">
        <f>R74+R75+R76</f>
        <v>68.344690329600013</v>
      </c>
      <c r="S73" s="38">
        <f>S74+S75+S76</f>
        <v>72.580324604216912</v>
      </c>
      <c r="T73" s="38">
        <f>T74+T76+T75</f>
        <v>58.818211075880406</v>
      </c>
      <c r="U73" s="38">
        <f>U74+U76+U75</f>
        <v>59.156951875880402</v>
      </c>
      <c r="V73" s="38">
        <f t="shared" ref="V73:AE73" si="167">V74+V76+V75</f>
        <v>0</v>
      </c>
      <c r="W73" s="38">
        <f t="shared" si="167"/>
        <v>58.818211075880406</v>
      </c>
      <c r="X73" s="38">
        <v>58.818211075880406</v>
      </c>
      <c r="Y73" s="38">
        <f t="shared" si="167"/>
        <v>47.964000000000006</v>
      </c>
      <c r="Z73" s="38">
        <f t="shared" si="163"/>
        <v>47.964000000000006</v>
      </c>
      <c r="AA73" s="38">
        <f t="shared" si="167"/>
        <v>47.200800000000008</v>
      </c>
      <c r="AB73" s="38">
        <v>47.200800000000008</v>
      </c>
      <c r="AC73" s="38">
        <f t="shared" si="167"/>
        <v>0</v>
      </c>
      <c r="AD73" s="38">
        <f t="shared" si="11"/>
        <v>0</v>
      </c>
      <c r="AE73" s="38">
        <f t="shared" si="167"/>
        <v>0</v>
      </c>
      <c r="AF73" s="38">
        <f t="shared" si="12"/>
        <v>0</v>
      </c>
      <c r="AG73" s="38">
        <f>SUM(AG74:AG76)</f>
        <v>10.8542110758804</v>
      </c>
      <c r="AH73" s="38">
        <f>SUM(AH74:AH76)</f>
        <v>0</v>
      </c>
      <c r="AI73" s="38">
        <f>SUM(AI74:AI76)</f>
        <v>0</v>
      </c>
      <c r="AJ73" s="38">
        <f>SUM(AJ74:AJ76)</f>
        <v>10.8542110758804</v>
      </c>
      <c r="AK73" s="38">
        <f>SUM(AK74:AK76)</f>
        <v>0</v>
      </c>
      <c r="AL73" s="38">
        <f t="shared" si="13"/>
        <v>10.8542110758804</v>
      </c>
      <c r="AM73" s="38">
        <f>AM74+AM76</f>
        <v>0</v>
      </c>
      <c r="AN73" s="38">
        <f>AN74+AN76</f>
        <v>0</v>
      </c>
      <c r="AO73" s="38">
        <f>AO74+AO76+AO75</f>
        <v>10.8542110758804</v>
      </c>
      <c r="AP73" s="38">
        <f>AP74+AP76</f>
        <v>0</v>
      </c>
      <c r="AQ73" s="38">
        <f>AQ75</f>
        <v>0.76319999999999999</v>
      </c>
      <c r="AR73" s="38">
        <f>AR74+AR76</f>
        <v>0</v>
      </c>
      <c r="AS73" s="38">
        <f>AS74+AS76</f>
        <v>0</v>
      </c>
      <c r="AT73" s="38">
        <f>AT75</f>
        <v>0.76319999999999999</v>
      </c>
      <c r="AU73" s="38">
        <v>0</v>
      </c>
      <c r="AV73" s="38">
        <f>AV75</f>
        <v>0.76319999999999999</v>
      </c>
      <c r="AW73" s="38">
        <f>AR73</f>
        <v>0</v>
      </c>
      <c r="AX73" s="38">
        <f>AS73</f>
        <v>0</v>
      </c>
      <c r="AY73" s="38">
        <f>AY75</f>
        <v>0.76319999999999999</v>
      </c>
      <c r="AZ73" s="38">
        <f>AU73</f>
        <v>0</v>
      </c>
      <c r="BA73" s="38">
        <f>BA74+BA76+BA75</f>
        <v>47.200800000000001</v>
      </c>
      <c r="BB73" s="38">
        <f t="shared" ref="BB73:BJ73" si="168">BB74+BB76+BB75</f>
        <v>0</v>
      </c>
      <c r="BC73" s="38">
        <f t="shared" si="168"/>
        <v>0</v>
      </c>
      <c r="BD73" s="38">
        <f t="shared" si="168"/>
        <v>47.200800000000001</v>
      </c>
      <c r="BE73" s="38">
        <f t="shared" si="168"/>
        <v>0</v>
      </c>
      <c r="BF73" s="38">
        <f t="shared" si="168"/>
        <v>47.200800000000001</v>
      </c>
      <c r="BG73" s="38">
        <f t="shared" si="168"/>
        <v>0</v>
      </c>
      <c r="BH73" s="38">
        <f t="shared" si="168"/>
        <v>0</v>
      </c>
      <c r="BI73" s="38">
        <f t="shared" si="168"/>
        <v>47.200800000000001</v>
      </c>
      <c r="BJ73" s="38">
        <f t="shared" si="168"/>
        <v>0</v>
      </c>
      <c r="BK73" s="38">
        <f>BK74+BK76</f>
        <v>0</v>
      </c>
      <c r="BL73" s="38">
        <f>BL74+BL76</f>
        <v>0</v>
      </c>
      <c r="BM73" s="38">
        <f>BM74+BM76</f>
        <v>0</v>
      </c>
      <c r="BN73" s="38">
        <f>BN74+BN76</f>
        <v>0</v>
      </c>
      <c r="BO73" s="43">
        <v>0</v>
      </c>
      <c r="BP73" s="38">
        <f>BP74+BP76</f>
        <v>0</v>
      </c>
      <c r="BQ73" s="38">
        <f>BQ74+BQ76</f>
        <v>0</v>
      </c>
      <c r="BR73" s="38">
        <f>BR74+BR76</f>
        <v>0</v>
      </c>
      <c r="BS73" s="38">
        <f>BS74+BS76</f>
        <v>0</v>
      </c>
      <c r="BT73" s="43">
        <v>0</v>
      </c>
      <c r="BU73" s="38">
        <f t="shared" ref="BU73:BY73" si="169">BU74+BU76</f>
        <v>0</v>
      </c>
      <c r="BV73" s="38">
        <f t="shared" si="169"/>
        <v>0</v>
      </c>
      <c r="BW73" s="38">
        <f t="shared" si="169"/>
        <v>0</v>
      </c>
      <c r="BX73" s="38">
        <f t="shared" si="169"/>
        <v>0</v>
      </c>
      <c r="BY73" s="38">
        <f t="shared" si="169"/>
        <v>0</v>
      </c>
      <c r="BZ73" s="38">
        <f t="shared" ref="BZ73" si="170">BZ74+BZ76</f>
        <v>0</v>
      </c>
      <c r="CA73" s="38">
        <f t="shared" ref="CA73" si="171">CA74+CA76</f>
        <v>0</v>
      </c>
      <c r="CB73" s="38">
        <f t="shared" ref="CB73" si="172">CB74+CB76</f>
        <v>0</v>
      </c>
      <c r="CC73" s="38">
        <f t="shared" ref="CC73" si="173">CC74+CC76</f>
        <v>0</v>
      </c>
      <c r="CD73" s="38">
        <f t="shared" ref="CD73" si="174">CD74+CD76</f>
        <v>0</v>
      </c>
      <c r="CE73" s="38">
        <f t="shared" ref="CE73:CI74" si="175">BU73+BK73+BA73+AQ73+AG73</f>
        <v>58.818211075880399</v>
      </c>
      <c r="CF73" s="38">
        <f t="shared" si="175"/>
        <v>0</v>
      </c>
      <c r="CG73" s="38">
        <f t="shared" si="175"/>
        <v>0</v>
      </c>
      <c r="CH73" s="38">
        <f t="shared" si="175"/>
        <v>58.818211075880399</v>
      </c>
      <c r="CI73" s="38">
        <f t="shared" si="175"/>
        <v>0</v>
      </c>
      <c r="CJ73" s="38">
        <f t="shared" si="131"/>
        <v>58.818211075880399</v>
      </c>
      <c r="CK73" s="38">
        <f t="shared" si="132"/>
        <v>0</v>
      </c>
      <c r="CL73" s="38">
        <f t="shared" si="133"/>
        <v>0</v>
      </c>
      <c r="CM73" s="38">
        <f t="shared" si="134"/>
        <v>58.818211075880399</v>
      </c>
      <c r="CN73" s="38">
        <f t="shared" si="135"/>
        <v>0</v>
      </c>
      <c r="CO73" s="35" t="s">
        <v>152</v>
      </c>
    </row>
    <row r="74" spans="1:93" s="18" customFormat="1" ht="70.5" customHeight="1" x14ac:dyDescent="0.25">
      <c r="A74" s="49" t="s">
        <v>171</v>
      </c>
      <c r="B74" s="39" t="s">
        <v>205</v>
      </c>
      <c r="C74" s="79" t="s">
        <v>257</v>
      </c>
      <c r="D74" s="35" t="s">
        <v>159</v>
      </c>
      <c r="E74" s="35">
        <v>2020</v>
      </c>
      <c r="F74" s="35">
        <v>2020</v>
      </c>
      <c r="G74" s="35">
        <f>F74</f>
        <v>2020</v>
      </c>
      <c r="H74" s="38">
        <v>7.5386117595208302E-2</v>
      </c>
      <c r="I74" s="38">
        <v>0.54601966540000002</v>
      </c>
      <c r="J74" s="45" t="s">
        <v>196</v>
      </c>
      <c r="K74" s="44">
        <f t="shared" si="166"/>
        <v>7.5386117595208302E-2</v>
      </c>
      <c r="L74" s="44">
        <f t="shared" si="166"/>
        <v>0.54601966540000002</v>
      </c>
      <c r="M74" s="60" t="str">
        <f>J74</f>
        <v>декабрь 2018 г.</v>
      </c>
      <c r="N74" s="35" t="s">
        <v>152</v>
      </c>
      <c r="O74" s="29">
        <v>0</v>
      </c>
      <c r="P74" s="38" t="s">
        <v>152</v>
      </c>
      <c r="Q74" s="38" t="s">
        <v>152</v>
      </c>
      <c r="R74" s="38">
        <v>0.73662151679999999</v>
      </c>
      <c r="S74" s="38">
        <f>R74</f>
        <v>0.73662151679999999</v>
      </c>
      <c r="T74" s="38">
        <v>0.6086916175032</v>
      </c>
      <c r="U74" s="38">
        <f t="shared" si="47"/>
        <v>0.6086916175032</v>
      </c>
      <c r="V74" s="44">
        <v>0</v>
      </c>
      <c r="W74" s="38">
        <v>0.6086916175032</v>
      </c>
      <c r="X74" s="38">
        <v>0.6086916175032</v>
      </c>
      <c r="Y74" s="38">
        <v>0</v>
      </c>
      <c r="Z74" s="38">
        <f t="shared" si="163"/>
        <v>0</v>
      </c>
      <c r="AA74" s="38">
        <v>0</v>
      </c>
      <c r="AB74" s="38">
        <v>0</v>
      </c>
      <c r="AC74" s="38">
        <v>0</v>
      </c>
      <c r="AD74" s="38">
        <f t="shared" si="11"/>
        <v>0</v>
      </c>
      <c r="AE74" s="38">
        <v>0</v>
      </c>
      <c r="AF74" s="38">
        <f t="shared" si="12"/>
        <v>0</v>
      </c>
      <c r="AG74" s="38">
        <f>AJ74</f>
        <v>0.6086916175032</v>
      </c>
      <c r="AH74" s="38">
        <v>0</v>
      </c>
      <c r="AI74" s="38">
        <v>0</v>
      </c>
      <c r="AJ74" s="38">
        <v>0.6086916175032</v>
      </c>
      <c r="AK74" s="38">
        <v>0</v>
      </c>
      <c r="AL74" s="38">
        <f t="shared" si="13"/>
        <v>0.6086916175032</v>
      </c>
      <c r="AM74" s="38">
        <v>0</v>
      </c>
      <c r="AN74" s="38">
        <v>0</v>
      </c>
      <c r="AO74" s="38">
        <f>AJ74</f>
        <v>0.6086916175032</v>
      </c>
      <c r="AP74" s="38">
        <v>0</v>
      </c>
      <c r="AQ74" s="38">
        <v>0</v>
      </c>
      <c r="AR74" s="38">
        <v>0</v>
      </c>
      <c r="AS74" s="38">
        <v>0</v>
      </c>
      <c r="AT74" s="38">
        <v>0</v>
      </c>
      <c r="AU74" s="38">
        <v>0</v>
      </c>
      <c r="AV74" s="38">
        <f>AQ74</f>
        <v>0</v>
      </c>
      <c r="AW74" s="38">
        <f>AR74</f>
        <v>0</v>
      </c>
      <c r="AX74" s="38">
        <f>AS74</f>
        <v>0</v>
      </c>
      <c r="AY74" s="38">
        <f>AT74</f>
        <v>0</v>
      </c>
      <c r="AZ74" s="38">
        <f>AU74</f>
        <v>0</v>
      </c>
      <c r="BA74" s="38">
        <v>0</v>
      </c>
      <c r="BB74" s="38">
        <v>0</v>
      </c>
      <c r="BC74" s="38">
        <v>0</v>
      </c>
      <c r="BD74" s="38">
        <v>0</v>
      </c>
      <c r="BE74" s="38">
        <v>0</v>
      </c>
      <c r="BF74" s="38">
        <f>BA74</f>
        <v>0</v>
      </c>
      <c r="BG74" s="38">
        <f t="shared" ref="BG74:BJ76" si="176">BB74</f>
        <v>0</v>
      </c>
      <c r="BH74" s="38">
        <f t="shared" si="176"/>
        <v>0</v>
      </c>
      <c r="BI74" s="38">
        <f t="shared" si="176"/>
        <v>0</v>
      </c>
      <c r="BJ74" s="38">
        <f t="shared" si="176"/>
        <v>0</v>
      </c>
      <c r="BK74" s="38">
        <v>0</v>
      </c>
      <c r="BL74" s="38">
        <v>0</v>
      </c>
      <c r="BM74" s="38">
        <v>0</v>
      </c>
      <c r="BN74" s="38">
        <v>0</v>
      </c>
      <c r="BO74" s="38">
        <v>0</v>
      </c>
      <c r="BP74" s="38">
        <v>0</v>
      </c>
      <c r="BQ74" s="38">
        <v>0</v>
      </c>
      <c r="BR74" s="38">
        <v>0</v>
      </c>
      <c r="BS74" s="38">
        <v>0</v>
      </c>
      <c r="BT74" s="38">
        <v>0</v>
      </c>
      <c r="BU74" s="38">
        <v>0</v>
      </c>
      <c r="BV74" s="38">
        <v>0</v>
      </c>
      <c r="BW74" s="38">
        <v>0</v>
      </c>
      <c r="BX74" s="38">
        <v>0</v>
      </c>
      <c r="BY74" s="38">
        <v>0</v>
      </c>
      <c r="BZ74" s="38">
        <v>0</v>
      </c>
      <c r="CA74" s="38">
        <v>0</v>
      </c>
      <c r="CB74" s="38">
        <v>0</v>
      </c>
      <c r="CC74" s="38">
        <v>0</v>
      </c>
      <c r="CD74" s="38">
        <v>0</v>
      </c>
      <c r="CE74" s="38">
        <f t="shared" si="175"/>
        <v>0.6086916175032</v>
      </c>
      <c r="CF74" s="38">
        <f t="shared" si="175"/>
        <v>0</v>
      </c>
      <c r="CG74" s="38">
        <f t="shared" si="175"/>
        <v>0</v>
      </c>
      <c r="CH74" s="38">
        <f t="shared" si="175"/>
        <v>0.6086916175032</v>
      </c>
      <c r="CI74" s="38">
        <f t="shared" si="175"/>
        <v>0</v>
      </c>
      <c r="CJ74" s="38">
        <f t="shared" si="131"/>
        <v>0.6086916175032</v>
      </c>
      <c r="CK74" s="38">
        <f t="shared" si="132"/>
        <v>0</v>
      </c>
      <c r="CL74" s="38">
        <f t="shared" si="133"/>
        <v>0</v>
      </c>
      <c r="CM74" s="38">
        <f t="shared" si="134"/>
        <v>0.6086916175032</v>
      </c>
      <c r="CN74" s="38">
        <f t="shared" si="135"/>
        <v>0</v>
      </c>
      <c r="CO74" s="42" t="s">
        <v>174</v>
      </c>
    </row>
    <row r="75" spans="1:93" s="18" customFormat="1" ht="60.75" customHeight="1" x14ac:dyDescent="0.25">
      <c r="A75" s="49" t="s">
        <v>172</v>
      </c>
      <c r="B75" s="39" t="s">
        <v>281</v>
      </c>
      <c r="C75" s="79" t="s">
        <v>258</v>
      </c>
      <c r="D75" s="35" t="s">
        <v>159</v>
      </c>
      <c r="E75" s="35">
        <v>2020</v>
      </c>
      <c r="F75" s="35">
        <v>2020</v>
      </c>
      <c r="G75" s="35">
        <v>2022</v>
      </c>
      <c r="H75" s="38">
        <v>2.75630644322325</v>
      </c>
      <c r="I75" s="38">
        <v>42.206000000000003</v>
      </c>
      <c r="J75" s="45" t="s">
        <v>196</v>
      </c>
      <c r="K75" s="44">
        <f t="shared" si="166"/>
        <v>2.75630644322325</v>
      </c>
      <c r="L75" s="44">
        <f t="shared" si="166"/>
        <v>42.206000000000003</v>
      </c>
      <c r="M75" s="60" t="str">
        <f>J75</f>
        <v>декабрь 2018 г.</v>
      </c>
      <c r="N75" s="35" t="s">
        <v>152</v>
      </c>
      <c r="O75" s="29">
        <v>0</v>
      </c>
      <c r="P75" s="38" t="s">
        <v>152</v>
      </c>
      <c r="Q75" s="38" t="s">
        <v>152</v>
      </c>
      <c r="R75" s="38">
        <v>57.271798272000012</v>
      </c>
      <c r="S75" s="38">
        <v>61.507432546616919</v>
      </c>
      <c r="T75" s="38">
        <v>51.847680000000004</v>
      </c>
      <c r="U75" s="38">
        <f t="shared" si="47"/>
        <v>51.847680000000004</v>
      </c>
      <c r="V75" s="44">
        <v>0</v>
      </c>
      <c r="W75" s="38">
        <v>51.847680000000004</v>
      </c>
      <c r="X75" s="38">
        <v>51.847680000000004</v>
      </c>
      <c r="Y75" s="38">
        <v>47.964000000000006</v>
      </c>
      <c r="Z75" s="38">
        <f t="shared" si="163"/>
        <v>47.964000000000006</v>
      </c>
      <c r="AA75" s="38">
        <v>47.200800000000008</v>
      </c>
      <c r="AB75" s="38">
        <v>47.200800000000008</v>
      </c>
      <c r="AC75" s="38">
        <v>0</v>
      </c>
      <c r="AD75" s="38">
        <f t="shared" si="11"/>
        <v>0</v>
      </c>
      <c r="AE75" s="38">
        <v>0</v>
      </c>
      <c r="AF75" s="38">
        <f t="shared" si="12"/>
        <v>0</v>
      </c>
      <c r="AG75" s="38">
        <f>AJ75</f>
        <v>3.88368</v>
      </c>
      <c r="AH75" s="38">
        <v>0</v>
      </c>
      <c r="AI75" s="38">
        <v>0</v>
      </c>
      <c r="AJ75" s="38">
        <v>3.88368</v>
      </c>
      <c r="AK75" s="38">
        <v>0</v>
      </c>
      <c r="AL75" s="38">
        <f t="shared" si="13"/>
        <v>3.88368</v>
      </c>
      <c r="AM75" s="38">
        <v>0</v>
      </c>
      <c r="AN75" s="38">
        <v>0</v>
      </c>
      <c r="AO75" s="38">
        <f>AJ75</f>
        <v>3.88368</v>
      </c>
      <c r="AP75" s="38">
        <v>0</v>
      </c>
      <c r="AQ75" s="38">
        <f>AT75</f>
        <v>0.76319999999999999</v>
      </c>
      <c r="AR75" s="38">
        <v>0</v>
      </c>
      <c r="AS75" s="38">
        <v>0</v>
      </c>
      <c r="AT75" s="38">
        <f>AY75</f>
        <v>0.76319999999999999</v>
      </c>
      <c r="AU75" s="38">
        <v>0</v>
      </c>
      <c r="AV75" s="38">
        <f>AY75</f>
        <v>0.76319999999999999</v>
      </c>
      <c r="AW75" s="38">
        <f>AR75</f>
        <v>0</v>
      </c>
      <c r="AX75" s="38">
        <v>0</v>
      </c>
      <c r="AY75" s="38">
        <v>0.76319999999999999</v>
      </c>
      <c r="AZ75" s="38">
        <v>0</v>
      </c>
      <c r="BA75" s="38">
        <f>BD75</f>
        <v>47.200800000000001</v>
      </c>
      <c r="BB75" s="38">
        <v>0</v>
      </c>
      <c r="BC75" s="38">
        <v>0</v>
      </c>
      <c r="BD75" s="38">
        <v>47.200800000000001</v>
      </c>
      <c r="BE75" s="38">
        <v>0</v>
      </c>
      <c r="BF75" s="38">
        <f>BA75</f>
        <v>47.200800000000001</v>
      </c>
      <c r="BG75" s="38">
        <f t="shared" si="176"/>
        <v>0</v>
      </c>
      <c r="BH75" s="38">
        <f t="shared" si="176"/>
        <v>0</v>
      </c>
      <c r="BI75" s="38">
        <f t="shared" si="176"/>
        <v>47.200800000000001</v>
      </c>
      <c r="BJ75" s="38">
        <f t="shared" si="176"/>
        <v>0</v>
      </c>
      <c r="BK75" s="38">
        <v>0</v>
      </c>
      <c r="BL75" s="38">
        <v>0</v>
      </c>
      <c r="BM75" s="38">
        <v>0</v>
      </c>
      <c r="BN75" s="38">
        <v>0</v>
      </c>
      <c r="BO75" s="38">
        <v>0</v>
      </c>
      <c r="BP75" s="38">
        <v>0</v>
      </c>
      <c r="BQ75" s="38">
        <v>0</v>
      </c>
      <c r="BR75" s="38">
        <v>0</v>
      </c>
      <c r="BS75" s="38">
        <v>0</v>
      </c>
      <c r="BT75" s="38">
        <v>0</v>
      </c>
      <c r="BU75" s="38">
        <v>0</v>
      </c>
      <c r="BV75" s="38">
        <v>0</v>
      </c>
      <c r="BW75" s="38">
        <v>0</v>
      </c>
      <c r="BX75" s="38">
        <v>0</v>
      </c>
      <c r="BY75" s="38">
        <v>0</v>
      </c>
      <c r="BZ75" s="38">
        <v>0</v>
      </c>
      <c r="CA75" s="38">
        <v>0</v>
      </c>
      <c r="CB75" s="38">
        <v>0</v>
      </c>
      <c r="CC75" s="38">
        <v>0</v>
      </c>
      <c r="CD75" s="38">
        <v>0</v>
      </c>
      <c r="CE75" s="38">
        <f t="shared" ref="CE75:CE115" si="177">BU75+BK75+BA75+AQ75+AG75</f>
        <v>51.847679999999997</v>
      </c>
      <c r="CF75" s="38">
        <f t="shared" ref="CF75:CF115" si="178">BV75+BL75+BB75+AR75+AH75</f>
        <v>0</v>
      </c>
      <c r="CG75" s="38">
        <f t="shared" ref="CG75:CG115" si="179">BW75+BM75+BC75+AS75+AI75</f>
        <v>0</v>
      </c>
      <c r="CH75" s="38">
        <v>51.847680000000004</v>
      </c>
      <c r="CI75" s="38">
        <f t="shared" ref="CI75:CI115" si="180">BY75+BO75+BE75+AU75+AK75</f>
        <v>0</v>
      </c>
      <c r="CJ75" s="38">
        <f t="shared" ref="CJ75:CJ115" si="181">BU75+BK75+AV75+AL75+BF75</f>
        <v>51.847680000000004</v>
      </c>
      <c r="CK75" s="38">
        <f t="shared" ref="CK75:CK115" si="182">BV75+BL75+AW75+AM75+BG75</f>
        <v>0</v>
      </c>
      <c r="CL75" s="38">
        <f t="shared" ref="CL75:CL115" si="183">BW75+BM75+AX75+AN75+BH75</f>
        <v>0</v>
      </c>
      <c r="CM75" s="38">
        <v>51.847680000000004</v>
      </c>
      <c r="CN75" s="38">
        <f t="shared" ref="CN75:CN116" si="184">BY75+BO75+AZ75+AP75+BJ75</f>
        <v>0</v>
      </c>
      <c r="CO75" s="42" t="s">
        <v>174</v>
      </c>
    </row>
    <row r="76" spans="1:93" s="18" customFormat="1" ht="70.5" customHeight="1" x14ac:dyDescent="0.25">
      <c r="A76" s="49" t="s">
        <v>280</v>
      </c>
      <c r="B76" s="39" t="s">
        <v>351</v>
      </c>
      <c r="C76" s="79" t="s">
        <v>282</v>
      </c>
      <c r="D76" s="35" t="s">
        <v>159</v>
      </c>
      <c r="E76" s="35">
        <v>2019</v>
      </c>
      <c r="F76" s="35">
        <v>2020</v>
      </c>
      <c r="G76" s="35">
        <f>F76</f>
        <v>2020</v>
      </c>
      <c r="H76" s="38">
        <v>0.62222585064895797</v>
      </c>
      <c r="I76" s="38">
        <v>6.7005802583772001</v>
      </c>
      <c r="J76" s="45" t="str">
        <f>J75</f>
        <v>декабрь 2018 г.</v>
      </c>
      <c r="K76" s="44">
        <f t="shared" si="166"/>
        <v>0.62222585064895797</v>
      </c>
      <c r="L76" s="44">
        <f t="shared" si="166"/>
        <v>6.7005802583772001</v>
      </c>
      <c r="M76" s="60" t="str">
        <f>J76</f>
        <v>декабрь 2018 г.</v>
      </c>
      <c r="N76" s="35" t="s">
        <v>152</v>
      </c>
      <c r="O76" s="29">
        <v>0</v>
      </c>
      <c r="P76" s="38" t="s">
        <v>152</v>
      </c>
      <c r="Q76" s="38" t="s">
        <v>152</v>
      </c>
      <c r="R76" s="38">
        <v>10.336270540799999</v>
      </c>
      <c r="S76" s="38">
        <v>10.336270540799999</v>
      </c>
      <c r="T76" s="38">
        <v>6.3618394583772</v>
      </c>
      <c r="U76" s="38">
        <v>6.7005802583771992</v>
      </c>
      <c r="V76" s="44">
        <v>0</v>
      </c>
      <c r="W76" s="38">
        <v>6.3618394583772</v>
      </c>
      <c r="X76" s="38">
        <v>6.3618394583772</v>
      </c>
      <c r="Y76" s="38">
        <v>0</v>
      </c>
      <c r="Z76" s="38">
        <f t="shared" si="163"/>
        <v>0</v>
      </c>
      <c r="AA76" s="38">
        <v>0</v>
      </c>
      <c r="AB76" s="38">
        <v>0</v>
      </c>
      <c r="AC76" s="38">
        <v>0</v>
      </c>
      <c r="AD76" s="38">
        <f t="shared" si="11"/>
        <v>0</v>
      </c>
      <c r="AE76" s="38">
        <v>0</v>
      </c>
      <c r="AF76" s="38">
        <f t="shared" si="12"/>
        <v>0</v>
      </c>
      <c r="AG76" s="38">
        <f>AJ76</f>
        <v>6.3618394583772</v>
      </c>
      <c r="AH76" s="38">
        <v>0</v>
      </c>
      <c r="AI76" s="38">
        <v>0</v>
      </c>
      <c r="AJ76" s="38">
        <v>6.3618394583772</v>
      </c>
      <c r="AK76" s="38">
        <v>0</v>
      </c>
      <c r="AL76" s="38">
        <f t="shared" si="13"/>
        <v>6.3618394583772</v>
      </c>
      <c r="AM76" s="38">
        <v>0</v>
      </c>
      <c r="AN76" s="38">
        <v>0</v>
      </c>
      <c r="AO76" s="38">
        <f>AJ76</f>
        <v>6.3618394583772</v>
      </c>
      <c r="AP76" s="38">
        <v>0</v>
      </c>
      <c r="AQ76" s="38">
        <v>0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f t="shared" ref="AY76:AY84" si="185">AT76</f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0</v>
      </c>
      <c r="BE76" s="38">
        <v>0</v>
      </c>
      <c r="BF76" s="38">
        <f>BA76</f>
        <v>0</v>
      </c>
      <c r="BG76" s="38">
        <f t="shared" si="176"/>
        <v>0</v>
      </c>
      <c r="BH76" s="38">
        <f t="shared" si="176"/>
        <v>0</v>
      </c>
      <c r="BI76" s="38">
        <f t="shared" si="176"/>
        <v>0</v>
      </c>
      <c r="BJ76" s="38">
        <f t="shared" si="176"/>
        <v>0</v>
      </c>
      <c r="BK76" s="38">
        <v>0</v>
      </c>
      <c r="BL76" s="38">
        <v>0</v>
      </c>
      <c r="BM76" s="38">
        <v>0</v>
      </c>
      <c r="BN76" s="38">
        <v>0</v>
      </c>
      <c r="BO76" s="38">
        <v>0</v>
      </c>
      <c r="BP76" s="38">
        <v>0</v>
      </c>
      <c r="BQ76" s="38">
        <v>0</v>
      </c>
      <c r="BR76" s="38">
        <v>0</v>
      </c>
      <c r="BS76" s="38">
        <v>0</v>
      </c>
      <c r="BT76" s="38">
        <v>0</v>
      </c>
      <c r="BU76" s="38">
        <v>0</v>
      </c>
      <c r="BV76" s="38">
        <v>0</v>
      </c>
      <c r="BW76" s="38">
        <v>0</v>
      </c>
      <c r="BX76" s="38">
        <v>0</v>
      </c>
      <c r="BY76" s="38">
        <v>0</v>
      </c>
      <c r="BZ76" s="38">
        <v>0</v>
      </c>
      <c r="CA76" s="38">
        <v>0</v>
      </c>
      <c r="CB76" s="38">
        <v>0</v>
      </c>
      <c r="CC76" s="38">
        <v>0</v>
      </c>
      <c r="CD76" s="38">
        <v>0</v>
      </c>
      <c r="CE76" s="38">
        <f t="shared" si="177"/>
        <v>6.3618394583772</v>
      </c>
      <c r="CF76" s="38">
        <f t="shared" si="178"/>
        <v>0</v>
      </c>
      <c r="CG76" s="38">
        <f t="shared" si="179"/>
        <v>0</v>
      </c>
      <c r="CH76" s="38">
        <f t="shared" ref="CH76:CH115" si="186">BX76+BN76+BD76+AT76+AJ76</f>
        <v>6.3618394583772</v>
      </c>
      <c r="CI76" s="38">
        <f t="shared" si="180"/>
        <v>0</v>
      </c>
      <c r="CJ76" s="38">
        <f t="shared" si="181"/>
        <v>6.3618394583772</v>
      </c>
      <c r="CK76" s="38">
        <f t="shared" si="182"/>
        <v>0</v>
      </c>
      <c r="CL76" s="38">
        <f t="shared" si="183"/>
        <v>0</v>
      </c>
      <c r="CM76" s="38">
        <f t="shared" ref="CM76:CM116" si="187">BX76+BN76+AY76+AO76+BI76</f>
        <v>6.3618394583772</v>
      </c>
      <c r="CN76" s="38">
        <f t="shared" si="184"/>
        <v>0</v>
      </c>
      <c r="CO76" s="42" t="s">
        <v>174</v>
      </c>
    </row>
    <row r="77" spans="1:93" s="18" customFormat="1" ht="47.25" x14ac:dyDescent="0.25">
      <c r="A77" s="36" t="s">
        <v>110</v>
      </c>
      <c r="B77" s="37" t="s">
        <v>111</v>
      </c>
      <c r="C77" s="35" t="s">
        <v>152</v>
      </c>
      <c r="D77" s="35" t="s">
        <v>152</v>
      </c>
      <c r="E77" s="35" t="s">
        <v>152</v>
      </c>
      <c r="F77" s="35" t="s">
        <v>152</v>
      </c>
      <c r="G77" s="35" t="s">
        <v>152</v>
      </c>
      <c r="H77" s="38">
        <f>H78</f>
        <v>4.6867593237641474</v>
      </c>
      <c r="I77" s="38">
        <f t="shared" ref="I77:CD77" si="188">I78</f>
        <v>29.742921369767998</v>
      </c>
      <c r="J77" s="38">
        <f t="shared" si="188"/>
        <v>0</v>
      </c>
      <c r="K77" s="38">
        <f t="shared" si="188"/>
        <v>4.6867593237641474</v>
      </c>
      <c r="L77" s="38">
        <f t="shared" si="188"/>
        <v>29.742921369767998</v>
      </c>
      <c r="M77" s="38">
        <f t="shared" si="188"/>
        <v>0</v>
      </c>
      <c r="N77" s="38">
        <f t="shared" si="188"/>
        <v>0</v>
      </c>
      <c r="O77" s="38">
        <f t="shared" si="188"/>
        <v>0</v>
      </c>
      <c r="P77" s="38">
        <f t="shared" si="188"/>
        <v>40.728090879000007</v>
      </c>
      <c r="Q77" s="38">
        <f t="shared" si="188"/>
        <v>46.368673947691569</v>
      </c>
      <c r="R77" s="38">
        <f t="shared" si="188"/>
        <v>42.397554718459205</v>
      </c>
      <c r="S77" s="38">
        <f t="shared" si="188"/>
        <v>45.952012731976751</v>
      </c>
      <c r="T77" s="38">
        <f t="shared" si="188"/>
        <v>35.016142918473811</v>
      </c>
      <c r="U77" s="38">
        <f>U78</f>
        <v>35.016142918473804</v>
      </c>
      <c r="V77" s="38">
        <f t="shared" si="188"/>
        <v>0</v>
      </c>
      <c r="W77" s="38">
        <f t="shared" si="188"/>
        <v>35.016142918473811</v>
      </c>
      <c r="X77" s="38">
        <v>35.016142918473811</v>
      </c>
      <c r="Y77" s="38">
        <f t="shared" si="188"/>
        <v>11.909538717342279</v>
      </c>
      <c r="Z77" s="38">
        <f t="shared" si="163"/>
        <v>11.909538717342279</v>
      </c>
      <c r="AA77" s="38">
        <f t="shared" si="188"/>
        <v>11.909538717342279</v>
      </c>
      <c r="AB77" s="38">
        <v>11.909538717342279</v>
      </c>
      <c r="AC77" s="38">
        <f t="shared" si="188"/>
        <v>11.909538717342279</v>
      </c>
      <c r="AD77" s="38">
        <f t="shared" si="11"/>
        <v>11.909538717342279</v>
      </c>
      <c r="AE77" s="38">
        <f t="shared" si="188"/>
        <v>0</v>
      </c>
      <c r="AF77" s="38">
        <f t="shared" si="12"/>
        <v>0</v>
      </c>
      <c r="AG77" s="38">
        <f t="shared" si="188"/>
        <v>23.106604201131528</v>
      </c>
      <c r="AH77" s="38">
        <f t="shared" si="188"/>
        <v>0</v>
      </c>
      <c r="AI77" s="38">
        <f t="shared" si="188"/>
        <v>0</v>
      </c>
      <c r="AJ77" s="38">
        <f t="shared" si="188"/>
        <v>19.58928795145891</v>
      </c>
      <c r="AK77" s="38">
        <f t="shared" si="188"/>
        <v>3.51731624967262</v>
      </c>
      <c r="AL77" s="38">
        <f t="shared" si="13"/>
        <v>23.106604201131532</v>
      </c>
      <c r="AM77" s="38">
        <f t="shared" si="188"/>
        <v>0</v>
      </c>
      <c r="AN77" s="38">
        <f t="shared" si="188"/>
        <v>0</v>
      </c>
      <c r="AO77" s="38">
        <f t="shared" si="188"/>
        <v>19.58928795145891</v>
      </c>
      <c r="AP77" s="38">
        <f t="shared" si="188"/>
        <v>3.51731624967262</v>
      </c>
      <c r="AQ77" s="38">
        <f t="shared" si="188"/>
        <v>0</v>
      </c>
      <c r="AR77" s="38">
        <f t="shared" si="188"/>
        <v>0</v>
      </c>
      <c r="AS77" s="38">
        <f t="shared" si="188"/>
        <v>0</v>
      </c>
      <c r="AT77" s="38">
        <f t="shared" si="188"/>
        <v>0</v>
      </c>
      <c r="AU77" s="38">
        <f t="shared" si="188"/>
        <v>0</v>
      </c>
      <c r="AV77" s="38">
        <v>0</v>
      </c>
      <c r="AW77" s="38">
        <v>0</v>
      </c>
      <c r="AX77" s="38">
        <v>0</v>
      </c>
      <c r="AY77" s="38">
        <f t="shared" si="185"/>
        <v>0</v>
      </c>
      <c r="AZ77" s="38">
        <v>0</v>
      </c>
      <c r="BA77" s="38">
        <f t="shared" si="188"/>
        <v>0</v>
      </c>
      <c r="BB77" s="38">
        <f t="shared" si="188"/>
        <v>0</v>
      </c>
      <c r="BC77" s="38">
        <f t="shared" si="188"/>
        <v>0</v>
      </c>
      <c r="BD77" s="38">
        <f t="shared" si="188"/>
        <v>0</v>
      </c>
      <c r="BE77" s="38">
        <f t="shared" si="188"/>
        <v>0</v>
      </c>
      <c r="BF77" s="38">
        <f t="shared" si="188"/>
        <v>0</v>
      </c>
      <c r="BG77" s="38">
        <f t="shared" si="188"/>
        <v>0</v>
      </c>
      <c r="BH77" s="38">
        <f t="shared" si="188"/>
        <v>0</v>
      </c>
      <c r="BI77" s="38">
        <f t="shared" si="188"/>
        <v>0</v>
      </c>
      <c r="BJ77" s="38">
        <f t="shared" si="188"/>
        <v>0</v>
      </c>
      <c r="BK77" s="38">
        <f t="shared" si="188"/>
        <v>11.909538717342279</v>
      </c>
      <c r="BL77" s="38">
        <f t="shared" si="188"/>
        <v>0</v>
      </c>
      <c r="BM77" s="38">
        <f t="shared" si="188"/>
        <v>0</v>
      </c>
      <c r="BN77" s="38">
        <f t="shared" si="188"/>
        <v>11.909538717342279</v>
      </c>
      <c r="BO77" s="38">
        <f t="shared" si="188"/>
        <v>0</v>
      </c>
      <c r="BP77" s="38">
        <f t="shared" si="188"/>
        <v>11.909538717342279</v>
      </c>
      <c r="BQ77" s="38">
        <f t="shared" si="188"/>
        <v>0</v>
      </c>
      <c r="BR77" s="38">
        <f t="shared" si="188"/>
        <v>0</v>
      </c>
      <c r="BS77" s="38">
        <f t="shared" si="188"/>
        <v>11.909538717342279</v>
      </c>
      <c r="BT77" s="38">
        <f t="shared" si="188"/>
        <v>0</v>
      </c>
      <c r="BU77" s="38">
        <f t="shared" si="188"/>
        <v>0</v>
      </c>
      <c r="BV77" s="38">
        <f t="shared" si="188"/>
        <v>0</v>
      </c>
      <c r="BW77" s="38">
        <f t="shared" si="188"/>
        <v>0</v>
      </c>
      <c r="BX77" s="38">
        <f t="shared" si="188"/>
        <v>0</v>
      </c>
      <c r="BY77" s="38">
        <f t="shared" si="188"/>
        <v>0</v>
      </c>
      <c r="BZ77" s="38">
        <f t="shared" si="188"/>
        <v>0</v>
      </c>
      <c r="CA77" s="38">
        <f t="shared" si="188"/>
        <v>0</v>
      </c>
      <c r="CB77" s="38">
        <f t="shared" si="188"/>
        <v>0</v>
      </c>
      <c r="CC77" s="38">
        <f t="shared" si="188"/>
        <v>0</v>
      </c>
      <c r="CD77" s="38">
        <f t="shared" si="188"/>
        <v>0</v>
      </c>
      <c r="CE77" s="38">
        <f t="shared" si="177"/>
        <v>35.016142918473804</v>
      </c>
      <c r="CF77" s="38">
        <f t="shared" si="178"/>
        <v>0</v>
      </c>
      <c r="CG77" s="38">
        <f t="shared" si="179"/>
        <v>0</v>
      </c>
      <c r="CH77" s="38">
        <f t="shared" si="186"/>
        <v>31.49882666880119</v>
      </c>
      <c r="CI77" s="38">
        <f t="shared" si="180"/>
        <v>3.51731624967262</v>
      </c>
      <c r="CJ77" s="38">
        <f t="shared" si="181"/>
        <v>35.016142918473811</v>
      </c>
      <c r="CK77" s="38">
        <f t="shared" si="182"/>
        <v>0</v>
      </c>
      <c r="CL77" s="38">
        <f t="shared" si="183"/>
        <v>0</v>
      </c>
      <c r="CM77" s="38">
        <f t="shared" si="187"/>
        <v>31.49882666880119</v>
      </c>
      <c r="CN77" s="38">
        <f t="shared" si="184"/>
        <v>3.51731624967262</v>
      </c>
      <c r="CO77" s="35" t="s">
        <v>152</v>
      </c>
    </row>
    <row r="78" spans="1:93" s="18" customFormat="1" ht="31.5" x14ac:dyDescent="0.25">
      <c r="A78" s="36" t="s">
        <v>112</v>
      </c>
      <c r="B78" s="37" t="s">
        <v>113</v>
      </c>
      <c r="C78" s="35" t="s">
        <v>152</v>
      </c>
      <c r="D78" s="35" t="s">
        <v>152</v>
      </c>
      <c r="E78" s="35" t="s">
        <v>152</v>
      </c>
      <c r="F78" s="35" t="s">
        <v>152</v>
      </c>
      <c r="G78" s="35" t="s">
        <v>152</v>
      </c>
      <c r="H78" s="38">
        <f>SUM(H79:H83)</f>
        <v>4.6867593237641474</v>
      </c>
      <c r="I78" s="38">
        <f t="shared" ref="I78:BY78" si="189">SUM(I79:I83)</f>
        <v>29.742921369767998</v>
      </c>
      <c r="J78" s="38">
        <f t="shared" si="189"/>
        <v>0</v>
      </c>
      <c r="K78" s="38">
        <f t="shared" si="189"/>
        <v>4.6867593237641474</v>
      </c>
      <c r="L78" s="38">
        <f t="shared" si="189"/>
        <v>29.742921369767998</v>
      </c>
      <c r="M78" s="38">
        <f t="shared" si="189"/>
        <v>0</v>
      </c>
      <c r="N78" s="38">
        <f t="shared" si="189"/>
        <v>0</v>
      </c>
      <c r="O78" s="38">
        <f t="shared" si="189"/>
        <v>0</v>
      </c>
      <c r="P78" s="38">
        <f t="shared" si="189"/>
        <v>40.728090879000007</v>
      </c>
      <c r="Q78" s="38">
        <f t="shared" si="189"/>
        <v>46.368673947691569</v>
      </c>
      <c r="R78" s="38">
        <f t="shared" si="189"/>
        <v>42.397554718459205</v>
      </c>
      <c r="S78" s="38">
        <f t="shared" si="189"/>
        <v>45.952012731976751</v>
      </c>
      <c r="T78" s="38">
        <f>SUM(T79:T83)</f>
        <v>35.016142918473811</v>
      </c>
      <c r="U78" s="38">
        <f>SUM(U79:U83)</f>
        <v>35.016142918473804</v>
      </c>
      <c r="V78" s="38">
        <f t="shared" si="189"/>
        <v>0</v>
      </c>
      <c r="W78" s="38">
        <f t="shared" si="189"/>
        <v>35.016142918473811</v>
      </c>
      <c r="X78" s="38">
        <v>35.016142918473811</v>
      </c>
      <c r="Y78" s="38">
        <f t="shared" si="189"/>
        <v>11.909538717342279</v>
      </c>
      <c r="Z78" s="38">
        <f t="shared" si="163"/>
        <v>11.909538717342279</v>
      </c>
      <c r="AA78" s="38">
        <f t="shared" si="189"/>
        <v>11.909538717342279</v>
      </c>
      <c r="AB78" s="38">
        <v>11.909538717342279</v>
      </c>
      <c r="AC78" s="38">
        <f t="shared" si="189"/>
        <v>11.909538717342279</v>
      </c>
      <c r="AD78" s="38">
        <f t="shared" si="11"/>
        <v>11.909538717342279</v>
      </c>
      <c r="AE78" s="38">
        <f t="shared" si="189"/>
        <v>0</v>
      </c>
      <c r="AF78" s="38">
        <f t="shared" si="12"/>
        <v>0</v>
      </c>
      <c r="AG78" s="38">
        <f t="shared" si="189"/>
        <v>23.106604201131528</v>
      </c>
      <c r="AH78" s="38">
        <f t="shared" si="189"/>
        <v>0</v>
      </c>
      <c r="AI78" s="38">
        <f t="shared" si="189"/>
        <v>0</v>
      </c>
      <c r="AJ78" s="38">
        <f t="shared" si="189"/>
        <v>19.58928795145891</v>
      </c>
      <c r="AK78" s="38">
        <f t="shared" si="189"/>
        <v>3.51731624967262</v>
      </c>
      <c r="AL78" s="38">
        <f t="shared" si="13"/>
        <v>23.106604201131532</v>
      </c>
      <c r="AM78" s="38">
        <f t="shared" si="189"/>
        <v>0</v>
      </c>
      <c r="AN78" s="38">
        <f t="shared" si="189"/>
        <v>0</v>
      </c>
      <c r="AO78" s="38">
        <f t="shared" si="189"/>
        <v>19.58928795145891</v>
      </c>
      <c r="AP78" s="38">
        <f t="shared" si="189"/>
        <v>3.51731624967262</v>
      </c>
      <c r="AQ78" s="38">
        <f t="shared" si="189"/>
        <v>0</v>
      </c>
      <c r="AR78" s="38">
        <f t="shared" si="189"/>
        <v>0</v>
      </c>
      <c r="AS78" s="38">
        <f t="shared" si="189"/>
        <v>0</v>
      </c>
      <c r="AT78" s="38">
        <f t="shared" si="189"/>
        <v>0</v>
      </c>
      <c r="AU78" s="38">
        <f t="shared" si="189"/>
        <v>0</v>
      </c>
      <c r="AV78" s="38">
        <f>AQ78</f>
        <v>0</v>
      </c>
      <c r="AW78" s="38">
        <f>AR78</f>
        <v>0</v>
      </c>
      <c r="AX78" s="38">
        <f>AS78</f>
        <v>0</v>
      </c>
      <c r="AY78" s="38">
        <f t="shared" si="185"/>
        <v>0</v>
      </c>
      <c r="AZ78" s="38">
        <f>AU78</f>
        <v>0</v>
      </c>
      <c r="BA78" s="38">
        <f t="shared" si="189"/>
        <v>0</v>
      </c>
      <c r="BB78" s="38">
        <f t="shared" si="189"/>
        <v>0</v>
      </c>
      <c r="BC78" s="38">
        <f t="shared" si="189"/>
        <v>0</v>
      </c>
      <c r="BD78" s="38">
        <f t="shared" si="189"/>
        <v>0</v>
      </c>
      <c r="BE78" s="38">
        <f t="shared" si="189"/>
        <v>0</v>
      </c>
      <c r="BF78" s="38">
        <f t="shared" si="189"/>
        <v>0</v>
      </c>
      <c r="BG78" s="38">
        <f t="shared" si="189"/>
        <v>0</v>
      </c>
      <c r="BH78" s="38">
        <f t="shared" si="189"/>
        <v>0</v>
      </c>
      <c r="BI78" s="38">
        <f t="shared" si="189"/>
        <v>0</v>
      </c>
      <c r="BJ78" s="38">
        <f t="shared" si="189"/>
        <v>0</v>
      </c>
      <c r="BK78" s="38">
        <f t="shared" si="189"/>
        <v>11.909538717342279</v>
      </c>
      <c r="BL78" s="38">
        <f t="shared" si="189"/>
        <v>0</v>
      </c>
      <c r="BM78" s="38">
        <f t="shared" si="189"/>
        <v>0</v>
      </c>
      <c r="BN78" s="38">
        <f t="shared" si="189"/>
        <v>11.909538717342279</v>
      </c>
      <c r="BO78" s="38">
        <f t="shared" si="189"/>
        <v>0</v>
      </c>
      <c r="BP78" s="38">
        <f t="shared" ref="BP78:BT78" si="190">SUM(BP79:BP83)</f>
        <v>11.909538717342279</v>
      </c>
      <c r="BQ78" s="38">
        <f t="shared" si="190"/>
        <v>0</v>
      </c>
      <c r="BR78" s="38">
        <f t="shared" si="190"/>
        <v>0</v>
      </c>
      <c r="BS78" s="38">
        <f t="shared" si="190"/>
        <v>11.909538717342279</v>
      </c>
      <c r="BT78" s="38">
        <f t="shared" si="190"/>
        <v>0</v>
      </c>
      <c r="BU78" s="38">
        <f t="shared" si="189"/>
        <v>0</v>
      </c>
      <c r="BV78" s="38">
        <f t="shared" si="189"/>
        <v>0</v>
      </c>
      <c r="BW78" s="38">
        <f t="shared" si="189"/>
        <v>0</v>
      </c>
      <c r="BX78" s="38">
        <f t="shared" si="189"/>
        <v>0</v>
      </c>
      <c r="BY78" s="38">
        <f t="shared" si="189"/>
        <v>0</v>
      </c>
      <c r="BZ78" s="38">
        <f t="shared" ref="BZ78:CD78" si="191">SUM(BZ79:BZ83)</f>
        <v>0</v>
      </c>
      <c r="CA78" s="38">
        <f t="shared" si="191"/>
        <v>0</v>
      </c>
      <c r="CB78" s="38">
        <f t="shared" si="191"/>
        <v>0</v>
      </c>
      <c r="CC78" s="38">
        <f t="shared" si="191"/>
        <v>0</v>
      </c>
      <c r="CD78" s="38">
        <f t="shared" si="191"/>
        <v>0</v>
      </c>
      <c r="CE78" s="38">
        <f t="shared" si="177"/>
        <v>35.016142918473804</v>
      </c>
      <c r="CF78" s="38">
        <f t="shared" si="178"/>
        <v>0</v>
      </c>
      <c r="CG78" s="38">
        <f t="shared" si="179"/>
        <v>0</v>
      </c>
      <c r="CH78" s="38">
        <f t="shared" si="186"/>
        <v>31.49882666880119</v>
      </c>
      <c r="CI78" s="38">
        <f t="shared" si="180"/>
        <v>3.51731624967262</v>
      </c>
      <c r="CJ78" s="38">
        <f t="shared" si="181"/>
        <v>35.016142918473811</v>
      </c>
      <c r="CK78" s="38">
        <f t="shared" si="182"/>
        <v>0</v>
      </c>
      <c r="CL78" s="38">
        <f t="shared" si="183"/>
        <v>0</v>
      </c>
      <c r="CM78" s="38">
        <f t="shared" si="187"/>
        <v>31.49882666880119</v>
      </c>
      <c r="CN78" s="38">
        <f t="shared" si="184"/>
        <v>3.51731624967262</v>
      </c>
      <c r="CO78" s="35" t="s">
        <v>152</v>
      </c>
    </row>
    <row r="79" spans="1:93" s="18" customFormat="1" ht="94.5" x14ac:dyDescent="0.25">
      <c r="A79" s="49" t="s">
        <v>207</v>
      </c>
      <c r="B79" s="39" t="s">
        <v>208</v>
      </c>
      <c r="C79" s="80" t="s">
        <v>259</v>
      </c>
      <c r="D79" s="35" t="s">
        <v>159</v>
      </c>
      <c r="E79" s="35">
        <v>2020</v>
      </c>
      <c r="F79" s="35">
        <v>2020</v>
      </c>
      <c r="G79" s="35">
        <f>F79</f>
        <v>2020</v>
      </c>
      <c r="H79" s="38">
        <v>1.2026455025060301</v>
      </c>
      <c r="I79" s="38">
        <v>8.3070989672789999</v>
      </c>
      <c r="J79" s="45" t="s">
        <v>196</v>
      </c>
      <c r="K79" s="38">
        <v>1.2026455025060301</v>
      </c>
      <c r="L79" s="38">
        <v>8.3070989672789999</v>
      </c>
      <c r="M79" s="45" t="s">
        <v>196</v>
      </c>
      <c r="N79" s="35" t="s">
        <v>152</v>
      </c>
      <c r="O79" s="29">
        <v>0</v>
      </c>
      <c r="P79" s="38">
        <f>8.51504325*1.2</f>
        <v>10.218051899999999</v>
      </c>
      <c r="Q79" s="38">
        <v>10.6676461836</v>
      </c>
      <c r="R79" s="38">
        <v>10.63689471312</v>
      </c>
      <c r="S79" s="38">
        <v>10.63689471312</v>
      </c>
      <c r="T79" s="38">
        <v>9.2605849707775292</v>
      </c>
      <c r="U79" s="38">
        <f t="shared" si="47"/>
        <v>9.2605849707775292</v>
      </c>
      <c r="V79" s="38">
        <v>0</v>
      </c>
      <c r="W79" s="38">
        <v>9.2605849707775292</v>
      </c>
      <c r="X79" s="38">
        <v>9.2605849707775292</v>
      </c>
      <c r="Y79" s="38">
        <v>0</v>
      </c>
      <c r="Z79" s="38">
        <f t="shared" si="163"/>
        <v>0</v>
      </c>
      <c r="AA79" s="38">
        <v>0</v>
      </c>
      <c r="AB79" s="38">
        <v>0</v>
      </c>
      <c r="AC79" s="38">
        <v>0</v>
      </c>
      <c r="AD79" s="38">
        <f t="shared" si="11"/>
        <v>0</v>
      </c>
      <c r="AE79" s="38">
        <v>0</v>
      </c>
      <c r="AF79" s="38">
        <f t="shared" si="12"/>
        <v>0</v>
      </c>
      <c r="AG79" s="38">
        <f>AJ79</f>
        <v>9.2605849707775292</v>
      </c>
      <c r="AH79" s="38">
        <v>0</v>
      </c>
      <c r="AI79" s="38">
        <v>0</v>
      </c>
      <c r="AJ79" s="38">
        <f>T79</f>
        <v>9.2605849707775292</v>
      </c>
      <c r="AK79" s="38">
        <v>0</v>
      </c>
      <c r="AL79" s="38">
        <f t="shared" si="13"/>
        <v>9.2605849707775292</v>
      </c>
      <c r="AM79" s="38">
        <f>AM80</f>
        <v>0</v>
      </c>
      <c r="AN79" s="38">
        <v>0</v>
      </c>
      <c r="AO79" s="38">
        <f>AJ79</f>
        <v>9.2605849707775292</v>
      </c>
      <c r="AP79" s="38">
        <f>AK79</f>
        <v>0</v>
      </c>
      <c r="AQ79" s="38">
        <f t="shared" ref="AQ79:AU81" si="192">AQ80</f>
        <v>0</v>
      </c>
      <c r="AR79" s="38">
        <f t="shared" si="192"/>
        <v>0</v>
      </c>
      <c r="AS79" s="38">
        <f t="shared" si="192"/>
        <v>0</v>
      </c>
      <c r="AT79" s="38">
        <f t="shared" si="192"/>
        <v>0</v>
      </c>
      <c r="AU79" s="38">
        <f t="shared" si="192"/>
        <v>0</v>
      </c>
      <c r="AV79" s="38">
        <f t="shared" ref="AV79:AV115" si="193">AQ79</f>
        <v>0</v>
      </c>
      <c r="AW79" s="38">
        <f t="shared" ref="AW79:AW115" si="194">AR79</f>
        <v>0</v>
      </c>
      <c r="AX79" s="38">
        <f t="shared" ref="AX79:AX115" si="195">AS79</f>
        <v>0</v>
      </c>
      <c r="AY79" s="38">
        <f t="shared" si="185"/>
        <v>0</v>
      </c>
      <c r="AZ79" s="38">
        <f t="shared" ref="AZ79:AZ115" si="196">AU79</f>
        <v>0</v>
      </c>
      <c r="BA79" s="38">
        <f t="shared" ref="BA79:BE81" si="197">BA80</f>
        <v>0</v>
      </c>
      <c r="BB79" s="38">
        <f t="shared" si="197"/>
        <v>0</v>
      </c>
      <c r="BC79" s="38">
        <f t="shared" si="197"/>
        <v>0</v>
      </c>
      <c r="BD79" s="38">
        <f t="shared" si="197"/>
        <v>0</v>
      </c>
      <c r="BE79" s="38">
        <f t="shared" si="197"/>
        <v>0</v>
      </c>
      <c r="BF79" s="38">
        <f t="shared" ref="BF79:BJ83" si="198">BA79</f>
        <v>0</v>
      </c>
      <c r="BG79" s="38">
        <f t="shared" si="198"/>
        <v>0</v>
      </c>
      <c r="BH79" s="38">
        <f t="shared" si="198"/>
        <v>0</v>
      </c>
      <c r="BI79" s="38">
        <f t="shared" si="198"/>
        <v>0</v>
      </c>
      <c r="BJ79" s="38">
        <f t="shared" si="198"/>
        <v>0</v>
      </c>
      <c r="BK79" s="38">
        <v>0</v>
      </c>
      <c r="BL79" s="38">
        <f t="shared" ref="BL79:BM81" si="199">BL80</f>
        <v>0</v>
      </c>
      <c r="BM79" s="38">
        <f t="shared" si="199"/>
        <v>0</v>
      </c>
      <c r="BN79" s="38">
        <v>0</v>
      </c>
      <c r="BO79" s="38">
        <f>BO80</f>
        <v>0</v>
      </c>
      <c r="BP79" s="38">
        <v>0</v>
      </c>
      <c r="BQ79" s="38">
        <f t="shared" ref="BQ79:BQ81" si="200">BQ80</f>
        <v>0</v>
      </c>
      <c r="BR79" s="38">
        <f t="shared" ref="BR79:BR81" si="201">BR80</f>
        <v>0</v>
      </c>
      <c r="BS79" s="38">
        <v>0</v>
      </c>
      <c r="BT79" s="38">
        <f>BT80</f>
        <v>0</v>
      </c>
      <c r="BU79" s="38">
        <v>0</v>
      </c>
      <c r="BV79" s="38">
        <v>0</v>
      </c>
      <c r="BW79" s="38">
        <v>0</v>
      </c>
      <c r="BX79" s="38">
        <v>0</v>
      </c>
      <c r="BY79" s="38">
        <v>0</v>
      </c>
      <c r="BZ79" s="38">
        <v>0</v>
      </c>
      <c r="CA79" s="38">
        <v>0</v>
      </c>
      <c r="CB79" s="38">
        <v>0</v>
      </c>
      <c r="CC79" s="38">
        <v>0</v>
      </c>
      <c r="CD79" s="38">
        <v>0</v>
      </c>
      <c r="CE79" s="38">
        <f t="shared" si="177"/>
        <v>9.2605849707775292</v>
      </c>
      <c r="CF79" s="38">
        <f t="shared" si="178"/>
        <v>0</v>
      </c>
      <c r="CG79" s="38">
        <f t="shared" si="179"/>
        <v>0</v>
      </c>
      <c r="CH79" s="38">
        <f t="shared" si="186"/>
        <v>9.2605849707775292</v>
      </c>
      <c r="CI79" s="38">
        <f t="shared" si="180"/>
        <v>0</v>
      </c>
      <c r="CJ79" s="38">
        <f t="shared" si="181"/>
        <v>9.2605849707775292</v>
      </c>
      <c r="CK79" s="38">
        <f t="shared" si="182"/>
        <v>0</v>
      </c>
      <c r="CL79" s="38">
        <f t="shared" si="183"/>
        <v>0</v>
      </c>
      <c r="CM79" s="38">
        <f t="shared" si="187"/>
        <v>9.2605849707775292</v>
      </c>
      <c r="CN79" s="38">
        <f t="shared" si="184"/>
        <v>0</v>
      </c>
      <c r="CO79" s="48" t="s">
        <v>246</v>
      </c>
    </row>
    <row r="80" spans="1:93" s="18" customFormat="1" ht="94.5" x14ac:dyDescent="0.25">
      <c r="A80" s="49" t="s">
        <v>209</v>
      </c>
      <c r="B80" s="39" t="s">
        <v>210</v>
      </c>
      <c r="C80" s="80" t="s">
        <v>260</v>
      </c>
      <c r="D80" s="35" t="s">
        <v>159</v>
      </c>
      <c r="E80" s="35">
        <v>2020</v>
      </c>
      <c r="F80" s="35">
        <v>2020</v>
      </c>
      <c r="G80" s="35">
        <f>F80</f>
        <v>2020</v>
      </c>
      <c r="H80" s="38">
        <v>0.91669173686002903</v>
      </c>
      <c r="I80" s="38">
        <v>5.7354956985000003</v>
      </c>
      <c r="J80" s="45" t="s">
        <v>196</v>
      </c>
      <c r="K80" s="38">
        <v>0.91669173686002903</v>
      </c>
      <c r="L80" s="38">
        <v>5.7354956985000003</v>
      </c>
      <c r="M80" s="45" t="s">
        <v>196</v>
      </c>
      <c r="N80" s="35" t="s">
        <v>152</v>
      </c>
      <c r="O80" s="29">
        <v>0</v>
      </c>
      <c r="P80" s="38">
        <f>6.46130751*1.2</f>
        <v>7.7535690119999998</v>
      </c>
      <c r="Q80" s="38">
        <v>8.0947260485280008</v>
      </c>
      <c r="R80" s="38">
        <v>8.0713914979776007</v>
      </c>
      <c r="S80" s="38">
        <v>8.0713914979776007</v>
      </c>
      <c r="T80" s="38">
        <v>6.3938139505380001</v>
      </c>
      <c r="U80" s="38">
        <f t="shared" si="47"/>
        <v>6.3938139505380001</v>
      </c>
      <c r="V80" s="38">
        <v>0</v>
      </c>
      <c r="W80" s="38">
        <v>6.3938139505380001</v>
      </c>
      <c r="X80" s="38">
        <v>6.3938139505380001</v>
      </c>
      <c r="Y80" s="38">
        <v>0</v>
      </c>
      <c r="Z80" s="38">
        <f t="shared" si="163"/>
        <v>0</v>
      </c>
      <c r="AA80" s="38">
        <v>0</v>
      </c>
      <c r="AB80" s="38">
        <v>0</v>
      </c>
      <c r="AC80" s="38">
        <v>0</v>
      </c>
      <c r="AD80" s="38">
        <f t="shared" si="11"/>
        <v>0</v>
      </c>
      <c r="AE80" s="38">
        <v>0</v>
      </c>
      <c r="AF80" s="38">
        <f t="shared" si="12"/>
        <v>0</v>
      </c>
      <c r="AG80" s="38">
        <f>AJ80</f>
        <v>6.3938139505380001</v>
      </c>
      <c r="AH80" s="38">
        <v>0</v>
      </c>
      <c r="AI80" s="38">
        <v>0</v>
      </c>
      <c r="AJ80" s="38">
        <f>T80</f>
        <v>6.3938139505380001</v>
      </c>
      <c r="AK80" s="38">
        <v>0</v>
      </c>
      <c r="AL80" s="38">
        <f t="shared" si="13"/>
        <v>6.3938139505380001</v>
      </c>
      <c r="AM80" s="38">
        <f>AM81</f>
        <v>0</v>
      </c>
      <c r="AN80" s="38">
        <v>0</v>
      </c>
      <c r="AO80" s="38">
        <v>6.3938139505380001</v>
      </c>
      <c r="AP80" s="38">
        <v>0</v>
      </c>
      <c r="AQ80" s="38">
        <f t="shared" si="192"/>
        <v>0</v>
      </c>
      <c r="AR80" s="38">
        <f t="shared" si="192"/>
        <v>0</v>
      </c>
      <c r="AS80" s="38">
        <f t="shared" si="192"/>
        <v>0</v>
      </c>
      <c r="AT80" s="38">
        <f t="shared" si="192"/>
        <v>0</v>
      </c>
      <c r="AU80" s="38">
        <f t="shared" si="192"/>
        <v>0</v>
      </c>
      <c r="AV80" s="38">
        <f t="shared" si="193"/>
        <v>0</v>
      </c>
      <c r="AW80" s="38">
        <f t="shared" si="194"/>
        <v>0</v>
      </c>
      <c r="AX80" s="38">
        <f t="shared" si="195"/>
        <v>0</v>
      </c>
      <c r="AY80" s="38">
        <f t="shared" si="185"/>
        <v>0</v>
      </c>
      <c r="AZ80" s="38">
        <f t="shared" si="196"/>
        <v>0</v>
      </c>
      <c r="BA80" s="38">
        <f t="shared" si="197"/>
        <v>0</v>
      </c>
      <c r="BB80" s="38">
        <f t="shared" si="197"/>
        <v>0</v>
      </c>
      <c r="BC80" s="38">
        <f t="shared" si="197"/>
        <v>0</v>
      </c>
      <c r="BD80" s="38">
        <f t="shared" si="197"/>
        <v>0</v>
      </c>
      <c r="BE80" s="38">
        <f t="shared" si="197"/>
        <v>0</v>
      </c>
      <c r="BF80" s="38">
        <f t="shared" si="198"/>
        <v>0</v>
      </c>
      <c r="BG80" s="38">
        <f t="shared" si="198"/>
        <v>0</v>
      </c>
      <c r="BH80" s="38">
        <f t="shared" si="198"/>
        <v>0</v>
      </c>
      <c r="BI80" s="38">
        <f t="shared" si="198"/>
        <v>0</v>
      </c>
      <c r="BJ80" s="38">
        <f t="shared" si="198"/>
        <v>0</v>
      </c>
      <c r="BK80" s="38">
        <v>0</v>
      </c>
      <c r="BL80" s="38">
        <f t="shared" si="199"/>
        <v>0</v>
      </c>
      <c r="BM80" s="38">
        <f t="shared" si="199"/>
        <v>0</v>
      </c>
      <c r="BN80" s="38">
        <v>0</v>
      </c>
      <c r="BO80" s="38">
        <f>BO81</f>
        <v>0</v>
      </c>
      <c r="BP80" s="38">
        <v>0</v>
      </c>
      <c r="BQ80" s="38">
        <f t="shared" si="200"/>
        <v>0</v>
      </c>
      <c r="BR80" s="38">
        <f t="shared" si="201"/>
        <v>0</v>
      </c>
      <c r="BS80" s="38">
        <v>0</v>
      </c>
      <c r="BT80" s="38">
        <f>BT81</f>
        <v>0</v>
      </c>
      <c r="BU80" s="38">
        <v>0</v>
      </c>
      <c r="BV80" s="38">
        <v>0</v>
      </c>
      <c r="BW80" s="38">
        <v>0</v>
      </c>
      <c r="BX80" s="38">
        <v>0</v>
      </c>
      <c r="BY80" s="38">
        <v>0</v>
      </c>
      <c r="BZ80" s="38">
        <v>0</v>
      </c>
      <c r="CA80" s="38">
        <v>0</v>
      </c>
      <c r="CB80" s="38">
        <v>0</v>
      </c>
      <c r="CC80" s="38">
        <v>0</v>
      </c>
      <c r="CD80" s="38">
        <v>0</v>
      </c>
      <c r="CE80" s="38">
        <f t="shared" si="177"/>
        <v>6.3938139505380001</v>
      </c>
      <c r="CF80" s="38">
        <f t="shared" si="178"/>
        <v>0</v>
      </c>
      <c r="CG80" s="38">
        <f t="shared" si="179"/>
        <v>0</v>
      </c>
      <c r="CH80" s="38">
        <f t="shared" si="186"/>
        <v>6.3938139505380001</v>
      </c>
      <c r="CI80" s="38">
        <f t="shared" si="180"/>
        <v>0</v>
      </c>
      <c r="CJ80" s="38">
        <f t="shared" si="181"/>
        <v>6.3938139505380001</v>
      </c>
      <c r="CK80" s="38">
        <f t="shared" si="182"/>
        <v>0</v>
      </c>
      <c r="CL80" s="38">
        <f t="shared" si="183"/>
        <v>0</v>
      </c>
      <c r="CM80" s="38">
        <f t="shared" si="187"/>
        <v>6.3938139505380001</v>
      </c>
      <c r="CN80" s="38">
        <f t="shared" si="184"/>
        <v>0</v>
      </c>
      <c r="CO80" s="48" t="s">
        <v>246</v>
      </c>
    </row>
    <row r="81" spans="1:93" s="18" customFormat="1" ht="94.5" x14ac:dyDescent="0.25">
      <c r="A81" s="49" t="s">
        <v>211</v>
      </c>
      <c r="B81" s="39" t="s">
        <v>212</v>
      </c>
      <c r="C81" s="80" t="s">
        <v>261</v>
      </c>
      <c r="D81" s="35" t="s">
        <v>159</v>
      </c>
      <c r="E81" s="35">
        <v>2020</v>
      </c>
      <c r="F81" s="35">
        <v>2020</v>
      </c>
      <c r="G81" s="35">
        <f>F81</f>
        <v>2020</v>
      </c>
      <c r="H81" s="38">
        <v>1.1064833211860301</v>
      </c>
      <c r="I81" s="38">
        <v>6.6849132078869999</v>
      </c>
      <c r="J81" s="45" t="s">
        <v>196</v>
      </c>
      <c r="K81" s="38">
        <v>1.1064833211860301</v>
      </c>
      <c r="L81" s="38">
        <v>6.6849132078869999</v>
      </c>
      <c r="M81" s="45" t="s">
        <v>196</v>
      </c>
      <c r="N81" s="35" t="s">
        <v>152</v>
      </c>
      <c r="O81" s="29">
        <v>0</v>
      </c>
      <c r="P81" s="38">
        <v>11.062269540000003</v>
      </c>
      <c r="Q81" s="38">
        <v>11.549009399760003</v>
      </c>
      <c r="R81" s="38">
        <v>11.515717236192001</v>
      </c>
      <c r="S81" s="38">
        <v>11.515717236192001</v>
      </c>
      <c r="T81" s="38">
        <v>7.4522052798159999</v>
      </c>
      <c r="U81" s="38">
        <v>7.4522052798159946</v>
      </c>
      <c r="V81" s="38">
        <v>0</v>
      </c>
      <c r="W81" s="38">
        <v>7.4522052798159999</v>
      </c>
      <c r="X81" s="38">
        <v>7.4522052798159999</v>
      </c>
      <c r="Y81" s="38">
        <v>0</v>
      </c>
      <c r="Z81" s="38">
        <f t="shared" si="163"/>
        <v>0</v>
      </c>
      <c r="AA81" s="38">
        <v>0</v>
      </c>
      <c r="AB81" s="38">
        <v>0</v>
      </c>
      <c r="AC81" s="38">
        <v>0</v>
      </c>
      <c r="AD81" s="38">
        <f t="shared" si="11"/>
        <v>0</v>
      </c>
      <c r="AE81" s="38">
        <v>0</v>
      </c>
      <c r="AF81" s="38">
        <f t="shared" si="12"/>
        <v>0</v>
      </c>
      <c r="AG81" s="38">
        <f>AJ81+AK81</f>
        <v>7.4522052798159999</v>
      </c>
      <c r="AH81" s="38">
        <v>0</v>
      </c>
      <c r="AI81" s="38">
        <v>0</v>
      </c>
      <c r="AJ81" s="38">
        <v>3.9348890301433799</v>
      </c>
      <c r="AK81" s="38">
        <v>3.51731624967262</v>
      </c>
      <c r="AL81" s="38">
        <f t="shared" si="13"/>
        <v>7.4522052798159999</v>
      </c>
      <c r="AM81" s="38">
        <f>AM82</f>
        <v>0</v>
      </c>
      <c r="AN81" s="38">
        <v>0</v>
      </c>
      <c r="AO81" s="38">
        <f>AJ81</f>
        <v>3.9348890301433799</v>
      </c>
      <c r="AP81" s="38">
        <f>AK81</f>
        <v>3.51731624967262</v>
      </c>
      <c r="AQ81" s="38">
        <f t="shared" si="192"/>
        <v>0</v>
      </c>
      <c r="AR81" s="38">
        <f t="shared" si="192"/>
        <v>0</v>
      </c>
      <c r="AS81" s="38">
        <f t="shared" si="192"/>
        <v>0</v>
      </c>
      <c r="AT81" s="38">
        <f t="shared" si="192"/>
        <v>0</v>
      </c>
      <c r="AU81" s="38">
        <f t="shared" si="192"/>
        <v>0</v>
      </c>
      <c r="AV81" s="38">
        <f t="shared" si="193"/>
        <v>0</v>
      </c>
      <c r="AW81" s="38">
        <f t="shared" si="194"/>
        <v>0</v>
      </c>
      <c r="AX81" s="38">
        <f t="shared" si="195"/>
        <v>0</v>
      </c>
      <c r="AY81" s="38">
        <f t="shared" si="185"/>
        <v>0</v>
      </c>
      <c r="AZ81" s="38">
        <f t="shared" si="196"/>
        <v>0</v>
      </c>
      <c r="BA81" s="38">
        <f t="shared" si="197"/>
        <v>0</v>
      </c>
      <c r="BB81" s="38">
        <f t="shared" si="197"/>
        <v>0</v>
      </c>
      <c r="BC81" s="38">
        <f t="shared" si="197"/>
        <v>0</v>
      </c>
      <c r="BD81" s="38">
        <f t="shared" si="197"/>
        <v>0</v>
      </c>
      <c r="BE81" s="38">
        <f t="shared" si="197"/>
        <v>0</v>
      </c>
      <c r="BF81" s="38">
        <f t="shared" si="198"/>
        <v>0</v>
      </c>
      <c r="BG81" s="38">
        <f t="shared" si="198"/>
        <v>0</v>
      </c>
      <c r="BH81" s="38">
        <f t="shared" si="198"/>
        <v>0</v>
      </c>
      <c r="BI81" s="38">
        <f t="shared" si="198"/>
        <v>0</v>
      </c>
      <c r="BJ81" s="38">
        <f t="shared" si="198"/>
        <v>0</v>
      </c>
      <c r="BK81" s="38">
        <v>0</v>
      </c>
      <c r="BL81" s="38">
        <f t="shared" si="199"/>
        <v>0</v>
      </c>
      <c r="BM81" s="38">
        <f t="shared" si="199"/>
        <v>0</v>
      </c>
      <c r="BN81" s="38">
        <v>0</v>
      </c>
      <c r="BO81" s="38">
        <f>BO82</f>
        <v>0</v>
      </c>
      <c r="BP81" s="38">
        <v>0</v>
      </c>
      <c r="BQ81" s="38">
        <f t="shared" si="200"/>
        <v>0</v>
      </c>
      <c r="BR81" s="38">
        <f t="shared" si="201"/>
        <v>0</v>
      </c>
      <c r="BS81" s="38">
        <v>0</v>
      </c>
      <c r="BT81" s="38">
        <f>BT82</f>
        <v>0</v>
      </c>
      <c r="BU81" s="38">
        <v>0</v>
      </c>
      <c r="BV81" s="38">
        <v>0</v>
      </c>
      <c r="BW81" s="38">
        <v>0</v>
      </c>
      <c r="BX81" s="38">
        <v>0</v>
      </c>
      <c r="BY81" s="38">
        <v>0</v>
      </c>
      <c r="BZ81" s="38">
        <v>0</v>
      </c>
      <c r="CA81" s="38">
        <v>0</v>
      </c>
      <c r="CB81" s="38">
        <v>0</v>
      </c>
      <c r="CC81" s="38">
        <v>0</v>
      </c>
      <c r="CD81" s="38">
        <v>0</v>
      </c>
      <c r="CE81" s="38">
        <f t="shared" si="177"/>
        <v>7.4522052798159999</v>
      </c>
      <c r="CF81" s="38">
        <f t="shared" si="178"/>
        <v>0</v>
      </c>
      <c r="CG81" s="38">
        <f t="shared" si="179"/>
        <v>0</v>
      </c>
      <c r="CH81" s="38">
        <f t="shared" si="186"/>
        <v>3.9348890301433799</v>
      </c>
      <c r="CI81" s="38">
        <f t="shared" si="180"/>
        <v>3.51731624967262</v>
      </c>
      <c r="CJ81" s="38">
        <f t="shared" si="181"/>
        <v>7.4522052798159999</v>
      </c>
      <c r="CK81" s="38">
        <f t="shared" si="182"/>
        <v>0</v>
      </c>
      <c r="CL81" s="38">
        <f t="shared" si="183"/>
        <v>0</v>
      </c>
      <c r="CM81" s="38">
        <f t="shared" si="187"/>
        <v>3.9348890301433799</v>
      </c>
      <c r="CN81" s="38">
        <f t="shared" si="184"/>
        <v>3.51731624967262</v>
      </c>
      <c r="CO81" s="48" t="s">
        <v>246</v>
      </c>
    </row>
    <row r="82" spans="1:93" s="18" customFormat="1" ht="94.5" x14ac:dyDescent="0.25">
      <c r="A82" s="49" t="s">
        <v>213</v>
      </c>
      <c r="B82" s="39" t="s">
        <v>214</v>
      </c>
      <c r="C82" s="80" t="s">
        <v>262</v>
      </c>
      <c r="D82" s="35" t="s">
        <v>159</v>
      </c>
      <c r="E82" s="35">
        <v>2023</v>
      </c>
      <c r="F82" s="35">
        <v>2023</v>
      </c>
      <c r="G82" s="35">
        <f>F82</f>
        <v>2023</v>
      </c>
      <c r="H82" s="38">
        <v>0.71146127885902899</v>
      </c>
      <c r="I82" s="38">
        <v>4.5077067480509996</v>
      </c>
      <c r="J82" s="45" t="s">
        <v>196</v>
      </c>
      <c r="K82" s="38">
        <v>0.71146127885902899</v>
      </c>
      <c r="L82" s="38">
        <v>4.5077067480509996</v>
      </c>
      <c r="M82" s="45" t="s">
        <v>196</v>
      </c>
      <c r="N82" s="35" t="s">
        <v>152</v>
      </c>
      <c r="O82" s="29">
        <v>0</v>
      </c>
      <c r="P82" s="38">
        <f>4.08947574*1.2</f>
        <v>4.907370888</v>
      </c>
      <c r="Q82" s="38">
        <v>8.0179602779766093</v>
      </c>
      <c r="R82" s="38">
        <v>5.1085263575424014</v>
      </c>
      <c r="S82" s="38">
        <v>7.7578704574623121</v>
      </c>
      <c r="T82" s="38">
        <v>6.2079325244900003</v>
      </c>
      <c r="U82" s="38">
        <f t="shared" si="47"/>
        <v>6.2079325244900003</v>
      </c>
      <c r="V82" s="38">
        <v>0</v>
      </c>
      <c r="W82" s="38">
        <v>6.2079325244900003</v>
      </c>
      <c r="X82" s="38">
        <v>6.2079325244900003</v>
      </c>
      <c r="Y82" s="38">
        <v>6.2079325244900003</v>
      </c>
      <c r="Z82" s="38">
        <f t="shared" si="163"/>
        <v>6.2079325244900003</v>
      </c>
      <c r="AA82" s="38">
        <v>6.2079325244900003</v>
      </c>
      <c r="AB82" s="38">
        <v>6.2079325244900003</v>
      </c>
      <c r="AC82" s="38">
        <v>6.2079325244900003</v>
      </c>
      <c r="AD82" s="38">
        <f t="shared" si="11"/>
        <v>6.2079325244900003</v>
      </c>
      <c r="AE82" s="38">
        <v>0</v>
      </c>
      <c r="AF82" s="38">
        <f t="shared" si="12"/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f t="shared" si="13"/>
        <v>0</v>
      </c>
      <c r="AM82" s="38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38">
        <v>0</v>
      </c>
      <c r="AU82" s="38">
        <v>0</v>
      </c>
      <c r="AV82" s="38">
        <f t="shared" si="193"/>
        <v>0</v>
      </c>
      <c r="AW82" s="38">
        <f t="shared" si="194"/>
        <v>0</v>
      </c>
      <c r="AX82" s="38">
        <f t="shared" si="195"/>
        <v>0</v>
      </c>
      <c r="AY82" s="38">
        <f t="shared" si="185"/>
        <v>0</v>
      </c>
      <c r="AZ82" s="38">
        <f t="shared" si="196"/>
        <v>0</v>
      </c>
      <c r="BA82" s="38">
        <v>0</v>
      </c>
      <c r="BB82" s="38">
        <v>0</v>
      </c>
      <c r="BC82" s="38">
        <v>0</v>
      </c>
      <c r="BD82" s="38">
        <v>0</v>
      </c>
      <c r="BE82" s="38">
        <v>0</v>
      </c>
      <c r="BF82" s="38">
        <f t="shared" si="198"/>
        <v>0</v>
      </c>
      <c r="BG82" s="38">
        <f t="shared" si="198"/>
        <v>0</v>
      </c>
      <c r="BH82" s="38">
        <f t="shared" si="198"/>
        <v>0</v>
      </c>
      <c r="BI82" s="38">
        <f t="shared" si="198"/>
        <v>0</v>
      </c>
      <c r="BJ82" s="38">
        <f t="shared" si="198"/>
        <v>0</v>
      </c>
      <c r="BK82" s="38">
        <f>BN82</f>
        <v>6.2079325244900003</v>
      </c>
      <c r="BL82" s="38">
        <v>0</v>
      </c>
      <c r="BM82" s="38">
        <v>0</v>
      </c>
      <c r="BN82" s="38">
        <f>T82</f>
        <v>6.2079325244900003</v>
      </c>
      <c r="BO82" s="38">
        <v>0</v>
      </c>
      <c r="BP82" s="38">
        <f>BS82</f>
        <v>6.2079325244900003</v>
      </c>
      <c r="BQ82" s="38">
        <v>0</v>
      </c>
      <c r="BR82" s="38">
        <v>0</v>
      </c>
      <c r="BS82" s="38">
        <f>Y82</f>
        <v>6.2079325244900003</v>
      </c>
      <c r="BT82" s="38">
        <v>0</v>
      </c>
      <c r="BU82" s="38">
        <v>0</v>
      </c>
      <c r="BV82" s="38">
        <v>0</v>
      </c>
      <c r="BW82" s="38">
        <v>0</v>
      </c>
      <c r="BX82" s="38">
        <v>0</v>
      </c>
      <c r="BY82" s="38">
        <v>0</v>
      </c>
      <c r="BZ82" s="38">
        <v>0</v>
      </c>
      <c r="CA82" s="38">
        <v>0</v>
      </c>
      <c r="CB82" s="38">
        <v>0</v>
      </c>
      <c r="CC82" s="38">
        <v>0</v>
      </c>
      <c r="CD82" s="38">
        <v>0</v>
      </c>
      <c r="CE82" s="38">
        <f t="shared" si="177"/>
        <v>6.2079325244900003</v>
      </c>
      <c r="CF82" s="38">
        <f t="shared" si="178"/>
        <v>0</v>
      </c>
      <c r="CG82" s="38">
        <f t="shared" si="179"/>
        <v>0</v>
      </c>
      <c r="CH82" s="38">
        <f t="shared" si="186"/>
        <v>6.2079325244900003</v>
      </c>
      <c r="CI82" s="38">
        <f t="shared" si="180"/>
        <v>0</v>
      </c>
      <c r="CJ82" s="38">
        <f t="shared" si="181"/>
        <v>6.2079325244900003</v>
      </c>
      <c r="CK82" s="38">
        <f t="shared" si="182"/>
        <v>0</v>
      </c>
      <c r="CL82" s="38">
        <f t="shared" si="183"/>
        <v>0</v>
      </c>
      <c r="CM82" s="38">
        <f t="shared" si="187"/>
        <v>6.2079325244900003</v>
      </c>
      <c r="CN82" s="38">
        <f t="shared" si="184"/>
        <v>0</v>
      </c>
      <c r="CO82" s="48" t="s">
        <v>246</v>
      </c>
    </row>
    <row r="83" spans="1:93" s="18" customFormat="1" ht="94.5" x14ac:dyDescent="0.25">
      <c r="A83" s="49" t="s">
        <v>215</v>
      </c>
      <c r="B83" s="39" t="s">
        <v>216</v>
      </c>
      <c r="C83" s="80" t="s">
        <v>263</v>
      </c>
      <c r="D83" s="35" t="s">
        <v>159</v>
      </c>
      <c r="E83" s="35">
        <v>2023</v>
      </c>
      <c r="F83" s="35">
        <v>2023</v>
      </c>
      <c r="G83" s="35">
        <f>F83</f>
        <v>2023</v>
      </c>
      <c r="H83" s="38">
        <v>0.74947748435302897</v>
      </c>
      <c r="I83" s="38">
        <v>4.5077067480509996</v>
      </c>
      <c r="J83" s="45" t="s">
        <v>196</v>
      </c>
      <c r="K83" s="38">
        <v>0.74947748435302897</v>
      </c>
      <c r="L83" s="38">
        <v>4.5077067480509996</v>
      </c>
      <c r="M83" s="45" t="s">
        <v>196</v>
      </c>
      <c r="N83" s="35" t="s">
        <v>152</v>
      </c>
      <c r="O83" s="29">
        <v>0</v>
      </c>
      <c r="P83" s="38">
        <f>5.6556912825*1.2</f>
        <v>6.7868295390000002</v>
      </c>
      <c r="Q83" s="38">
        <v>8.0393320378269593</v>
      </c>
      <c r="R83" s="38">
        <v>7.0650249136272008</v>
      </c>
      <c r="S83" s="38">
        <v>7.9701388272248375</v>
      </c>
      <c r="T83" s="38">
        <v>5.7016061928522799</v>
      </c>
      <c r="U83" s="38">
        <f t="shared" si="47"/>
        <v>5.7016061928522799</v>
      </c>
      <c r="V83" s="38">
        <v>0</v>
      </c>
      <c r="W83" s="38">
        <v>5.7016061928522799</v>
      </c>
      <c r="X83" s="38">
        <v>5.7016061928522799</v>
      </c>
      <c r="Y83" s="38">
        <v>5.7016061928522799</v>
      </c>
      <c r="Z83" s="38">
        <f t="shared" si="163"/>
        <v>5.7016061928522799</v>
      </c>
      <c r="AA83" s="38">
        <v>5.7016061928522799</v>
      </c>
      <c r="AB83" s="38">
        <v>5.7016061928522799</v>
      </c>
      <c r="AC83" s="38">
        <v>5.7016061928522799</v>
      </c>
      <c r="AD83" s="38">
        <f t="shared" si="11"/>
        <v>5.7016061928522799</v>
      </c>
      <c r="AE83" s="38">
        <v>0</v>
      </c>
      <c r="AF83" s="38">
        <f t="shared" si="12"/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f t="shared" si="13"/>
        <v>0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38">
        <v>0</v>
      </c>
      <c r="AS83" s="38">
        <v>0</v>
      </c>
      <c r="AT83" s="38">
        <v>0</v>
      </c>
      <c r="AU83" s="38">
        <v>0</v>
      </c>
      <c r="AV83" s="38">
        <f t="shared" si="193"/>
        <v>0</v>
      </c>
      <c r="AW83" s="38">
        <f t="shared" si="194"/>
        <v>0</v>
      </c>
      <c r="AX83" s="38">
        <f t="shared" si="195"/>
        <v>0</v>
      </c>
      <c r="AY83" s="38">
        <f t="shared" si="185"/>
        <v>0</v>
      </c>
      <c r="AZ83" s="38">
        <f t="shared" si="196"/>
        <v>0</v>
      </c>
      <c r="BA83" s="38">
        <v>0</v>
      </c>
      <c r="BB83" s="38">
        <v>0</v>
      </c>
      <c r="BC83" s="38">
        <v>0</v>
      </c>
      <c r="BD83" s="38">
        <v>0</v>
      </c>
      <c r="BE83" s="38">
        <v>0</v>
      </c>
      <c r="BF83" s="38">
        <f t="shared" si="198"/>
        <v>0</v>
      </c>
      <c r="BG83" s="38">
        <f t="shared" si="198"/>
        <v>0</v>
      </c>
      <c r="BH83" s="38">
        <f t="shared" si="198"/>
        <v>0</v>
      </c>
      <c r="BI83" s="38">
        <f t="shared" si="198"/>
        <v>0</v>
      </c>
      <c r="BJ83" s="38">
        <f t="shared" si="198"/>
        <v>0</v>
      </c>
      <c r="BK83" s="38">
        <f>BN83</f>
        <v>5.7016061928522799</v>
      </c>
      <c r="BL83" s="38">
        <v>0</v>
      </c>
      <c r="BM83" s="38">
        <v>0</v>
      </c>
      <c r="BN83" s="43">
        <f>T83</f>
        <v>5.7016061928522799</v>
      </c>
      <c r="BO83" s="38">
        <v>0</v>
      </c>
      <c r="BP83" s="38">
        <f>BS83</f>
        <v>5.7016061928522799</v>
      </c>
      <c r="BQ83" s="38">
        <v>0</v>
      </c>
      <c r="BR83" s="38">
        <v>0</v>
      </c>
      <c r="BS83" s="43">
        <f>Y83</f>
        <v>5.7016061928522799</v>
      </c>
      <c r="BT83" s="38">
        <v>0</v>
      </c>
      <c r="BU83" s="38">
        <v>0</v>
      </c>
      <c r="BV83" s="38">
        <v>0</v>
      </c>
      <c r="BW83" s="38">
        <v>0</v>
      </c>
      <c r="BX83" s="38">
        <v>0</v>
      </c>
      <c r="BY83" s="38">
        <v>0</v>
      </c>
      <c r="BZ83" s="38">
        <v>0</v>
      </c>
      <c r="CA83" s="38">
        <v>0</v>
      </c>
      <c r="CB83" s="38">
        <v>0</v>
      </c>
      <c r="CC83" s="38">
        <v>0</v>
      </c>
      <c r="CD83" s="38">
        <v>0</v>
      </c>
      <c r="CE83" s="38">
        <f t="shared" si="177"/>
        <v>5.7016061928522799</v>
      </c>
      <c r="CF83" s="38">
        <f t="shared" si="178"/>
        <v>0</v>
      </c>
      <c r="CG83" s="38">
        <f t="shared" si="179"/>
        <v>0</v>
      </c>
      <c r="CH83" s="38">
        <f t="shared" si="186"/>
        <v>5.7016061928522799</v>
      </c>
      <c r="CI83" s="38">
        <f t="shared" si="180"/>
        <v>0</v>
      </c>
      <c r="CJ83" s="38">
        <f t="shared" si="181"/>
        <v>5.7016061928522799</v>
      </c>
      <c r="CK83" s="38">
        <f t="shared" si="182"/>
        <v>0</v>
      </c>
      <c r="CL83" s="38">
        <f t="shared" si="183"/>
        <v>0</v>
      </c>
      <c r="CM83" s="38">
        <f t="shared" si="187"/>
        <v>5.7016061928522799</v>
      </c>
      <c r="CN83" s="38">
        <f t="shared" si="184"/>
        <v>0</v>
      </c>
      <c r="CO83" s="48" t="s">
        <v>246</v>
      </c>
    </row>
    <row r="84" spans="1:93" s="18" customFormat="1" ht="47.25" hidden="1" x14ac:dyDescent="0.25">
      <c r="A84" s="36" t="s">
        <v>114</v>
      </c>
      <c r="B84" s="37" t="s">
        <v>115</v>
      </c>
      <c r="C84" s="35" t="s">
        <v>152</v>
      </c>
      <c r="D84" s="35" t="s">
        <v>152</v>
      </c>
      <c r="E84" s="35" t="s">
        <v>152</v>
      </c>
      <c r="F84" s="35" t="s">
        <v>152</v>
      </c>
      <c r="G84" s="35" t="s">
        <v>152</v>
      </c>
      <c r="H84" s="38">
        <v>0</v>
      </c>
      <c r="I84" s="38">
        <v>0</v>
      </c>
      <c r="J84" s="35" t="s">
        <v>152</v>
      </c>
      <c r="K84" s="38">
        <v>0</v>
      </c>
      <c r="L84" s="38">
        <v>0</v>
      </c>
      <c r="M84" s="35" t="s">
        <v>152</v>
      </c>
      <c r="N84" s="35" t="s">
        <v>152</v>
      </c>
      <c r="O84" s="35" t="s">
        <v>152</v>
      </c>
      <c r="P84" s="38"/>
      <c r="Q84" s="38"/>
      <c r="R84" s="38">
        <v>0</v>
      </c>
      <c r="S84" s="38">
        <v>0</v>
      </c>
      <c r="T84" s="38">
        <v>0</v>
      </c>
      <c r="U84" s="38">
        <f t="shared" si="47"/>
        <v>0</v>
      </c>
      <c r="V84" s="38"/>
      <c r="W84" s="38">
        <v>0</v>
      </c>
      <c r="X84" s="38"/>
      <c r="Y84" s="38"/>
      <c r="Z84" s="38" t="e">
        <f t="shared" si="163"/>
        <v>#VALUE!</v>
      </c>
      <c r="AA84" s="38"/>
      <c r="AB84" s="38"/>
      <c r="AC84" s="35" t="s">
        <v>152</v>
      </c>
      <c r="AD84" s="35" t="str">
        <f t="shared" si="11"/>
        <v>нд</v>
      </c>
      <c r="AE84" s="38">
        <v>0</v>
      </c>
      <c r="AF84" s="38">
        <f t="shared" si="12"/>
        <v>0</v>
      </c>
      <c r="AG84" s="38">
        <v>0</v>
      </c>
      <c r="AH84" s="38">
        <v>0</v>
      </c>
      <c r="AI84" s="38">
        <v>0</v>
      </c>
      <c r="AJ84" s="38">
        <v>0</v>
      </c>
      <c r="AK84" s="43">
        <v>0</v>
      </c>
      <c r="AL84" s="43">
        <f t="shared" si="13"/>
        <v>0</v>
      </c>
      <c r="AM84" s="43">
        <v>0</v>
      </c>
      <c r="AN84" s="43">
        <v>0</v>
      </c>
      <c r="AO84" s="43">
        <v>0</v>
      </c>
      <c r="AP84" s="43">
        <v>0</v>
      </c>
      <c r="AQ84" s="46" t="s">
        <v>152</v>
      </c>
      <c r="AR84" s="46" t="s">
        <v>152</v>
      </c>
      <c r="AS84" s="46" t="s">
        <v>152</v>
      </c>
      <c r="AT84" s="46" t="s">
        <v>152</v>
      </c>
      <c r="AU84" s="46" t="s">
        <v>152</v>
      </c>
      <c r="AV84" s="38" t="str">
        <f t="shared" si="193"/>
        <v>нд</v>
      </c>
      <c r="AW84" s="38" t="str">
        <f t="shared" si="194"/>
        <v>нд</v>
      </c>
      <c r="AX84" s="38" t="str">
        <f t="shared" si="195"/>
        <v>нд</v>
      </c>
      <c r="AY84" s="38" t="str">
        <f t="shared" si="185"/>
        <v>нд</v>
      </c>
      <c r="AZ84" s="38" t="str">
        <f t="shared" si="196"/>
        <v>нд</v>
      </c>
      <c r="BA84" s="46" t="s">
        <v>152</v>
      </c>
      <c r="BB84" s="46" t="s">
        <v>152</v>
      </c>
      <c r="BC84" s="46" t="s">
        <v>152</v>
      </c>
      <c r="BD84" s="46" t="s">
        <v>152</v>
      </c>
      <c r="BE84" s="46" t="s">
        <v>152</v>
      </c>
      <c r="BF84" s="46"/>
      <c r="BG84" s="46"/>
      <c r="BH84" s="38" t="str">
        <f t="shared" ref="BH84:BH94" si="202">BC84</f>
        <v>нд</v>
      </c>
      <c r="BI84" s="46"/>
      <c r="BJ84" s="46"/>
      <c r="BK84" s="46" t="s">
        <v>152</v>
      </c>
      <c r="BL84" s="46" t="s">
        <v>152</v>
      </c>
      <c r="BM84" s="46" t="s">
        <v>152</v>
      </c>
      <c r="BN84" s="46" t="s">
        <v>152</v>
      </c>
      <c r="BO84" s="46" t="s">
        <v>152</v>
      </c>
      <c r="BP84" s="46" t="s">
        <v>152</v>
      </c>
      <c r="BQ84" s="46" t="s">
        <v>152</v>
      </c>
      <c r="BR84" s="46" t="s">
        <v>152</v>
      </c>
      <c r="BS84" s="46" t="s">
        <v>152</v>
      </c>
      <c r="BT84" s="46" t="s">
        <v>152</v>
      </c>
      <c r="BU84" s="46" t="s">
        <v>152</v>
      </c>
      <c r="BV84" s="46" t="s">
        <v>152</v>
      </c>
      <c r="BW84" s="46" t="s">
        <v>152</v>
      </c>
      <c r="BX84" s="46" t="s">
        <v>152</v>
      </c>
      <c r="BY84" s="46" t="s">
        <v>152</v>
      </c>
      <c r="BZ84" s="46" t="s">
        <v>152</v>
      </c>
      <c r="CA84" s="46" t="s">
        <v>152</v>
      </c>
      <c r="CB84" s="46" t="s">
        <v>152</v>
      </c>
      <c r="CC84" s="46" t="s">
        <v>152</v>
      </c>
      <c r="CD84" s="46" t="s">
        <v>152</v>
      </c>
      <c r="CE84" s="38" t="e">
        <f t="shared" si="177"/>
        <v>#VALUE!</v>
      </c>
      <c r="CF84" s="38" t="e">
        <f t="shared" si="178"/>
        <v>#VALUE!</v>
      </c>
      <c r="CG84" s="38" t="e">
        <f t="shared" si="179"/>
        <v>#VALUE!</v>
      </c>
      <c r="CH84" s="38" t="e">
        <f t="shared" si="186"/>
        <v>#VALUE!</v>
      </c>
      <c r="CI84" s="38" t="e">
        <f t="shared" si="180"/>
        <v>#VALUE!</v>
      </c>
      <c r="CJ84" s="38" t="e">
        <f t="shared" si="181"/>
        <v>#VALUE!</v>
      </c>
      <c r="CK84" s="38" t="e">
        <f t="shared" si="182"/>
        <v>#VALUE!</v>
      </c>
      <c r="CL84" s="38" t="e">
        <f t="shared" si="183"/>
        <v>#VALUE!</v>
      </c>
      <c r="CM84" s="38" t="e">
        <f t="shared" si="187"/>
        <v>#VALUE!</v>
      </c>
      <c r="CN84" s="38" t="e">
        <f t="shared" si="184"/>
        <v>#VALUE!</v>
      </c>
      <c r="CO84" s="35" t="s">
        <v>152</v>
      </c>
    </row>
    <row r="85" spans="1:93" s="18" customFormat="1" ht="47.25" hidden="1" x14ac:dyDescent="0.25">
      <c r="A85" s="36" t="s">
        <v>116</v>
      </c>
      <c r="B85" s="37" t="s">
        <v>117</v>
      </c>
      <c r="C85" s="35" t="s">
        <v>152</v>
      </c>
      <c r="D85" s="35" t="s">
        <v>152</v>
      </c>
      <c r="E85" s="35" t="s">
        <v>152</v>
      </c>
      <c r="F85" s="35" t="s">
        <v>152</v>
      </c>
      <c r="G85" s="35" t="s">
        <v>152</v>
      </c>
      <c r="H85" s="38">
        <v>0</v>
      </c>
      <c r="I85" s="38">
        <v>0</v>
      </c>
      <c r="J85" s="35" t="s">
        <v>152</v>
      </c>
      <c r="K85" s="38">
        <v>0</v>
      </c>
      <c r="L85" s="38">
        <v>0</v>
      </c>
      <c r="M85" s="35" t="s">
        <v>152</v>
      </c>
      <c r="N85" s="35" t="s">
        <v>152</v>
      </c>
      <c r="O85" s="35" t="s">
        <v>152</v>
      </c>
      <c r="P85" s="38"/>
      <c r="Q85" s="38"/>
      <c r="R85" s="38">
        <v>0</v>
      </c>
      <c r="S85" s="38">
        <v>0</v>
      </c>
      <c r="T85" s="38">
        <v>0</v>
      </c>
      <c r="U85" s="38">
        <f t="shared" si="47"/>
        <v>0</v>
      </c>
      <c r="V85" s="38"/>
      <c r="W85" s="38">
        <v>0</v>
      </c>
      <c r="X85" s="38"/>
      <c r="Y85" s="38"/>
      <c r="Z85" s="38" t="e">
        <f t="shared" si="163"/>
        <v>#VALUE!</v>
      </c>
      <c r="AA85" s="38"/>
      <c r="AB85" s="38"/>
      <c r="AC85" s="35" t="s">
        <v>152</v>
      </c>
      <c r="AD85" s="35" t="str">
        <f t="shared" si="11"/>
        <v>нд</v>
      </c>
      <c r="AE85" s="38">
        <v>0</v>
      </c>
      <c r="AF85" s="38">
        <f t="shared" si="12"/>
        <v>0</v>
      </c>
      <c r="AG85" s="38">
        <v>0</v>
      </c>
      <c r="AH85" s="38">
        <v>0</v>
      </c>
      <c r="AI85" s="38">
        <v>0</v>
      </c>
      <c r="AJ85" s="38">
        <v>0</v>
      </c>
      <c r="AK85" s="43">
        <v>0</v>
      </c>
      <c r="AL85" s="43">
        <f t="shared" si="13"/>
        <v>0</v>
      </c>
      <c r="AM85" s="43">
        <v>0</v>
      </c>
      <c r="AN85" s="43">
        <v>0</v>
      </c>
      <c r="AO85" s="43">
        <v>0</v>
      </c>
      <c r="AP85" s="43">
        <v>0</v>
      </c>
      <c r="AQ85" s="46" t="s">
        <v>152</v>
      </c>
      <c r="AR85" s="46" t="s">
        <v>152</v>
      </c>
      <c r="AS85" s="46" t="s">
        <v>152</v>
      </c>
      <c r="AT85" s="46" t="s">
        <v>152</v>
      </c>
      <c r="AU85" s="46" t="s">
        <v>152</v>
      </c>
      <c r="AV85" s="38" t="str">
        <f t="shared" si="193"/>
        <v>нд</v>
      </c>
      <c r="AW85" s="38" t="str">
        <f t="shared" si="194"/>
        <v>нд</v>
      </c>
      <c r="AX85" s="38" t="str">
        <f t="shared" si="195"/>
        <v>нд</v>
      </c>
      <c r="AY85" s="38" t="str">
        <f t="shared" ref="AY85:AY115" si="203">AT85</f>
        <v>нд</v>
      </c>
      <c r="AZ85" s="38" t="str">
        <f t="shared" si="196"/>
        <v>нд</v>
      </c>
      <c r="BA85" s="46" t="s">
        <v>152</v>
      </c>
      <c r="BB85" s="46" t="s">
        <v>152</v>
      </c>
      <c r="BC85" s="46" t="s">
        <v>152</v>
      </c>
      <c r="BD85" s="46" t="s">
        <v>152</v>
      </c>
      <c r="BE85" s="46" t="s">
        <v>152</v>
      </c>
      <c r="BF85" s="46"/>
      <c r="BG85" s="46"/>
      <c r="BH85" s="38" t="str">
        <f t="shared" si="202"/>
        <v>нд</v>
      </c>
      <c r="BI85" s="46"/>
      <c r="BJ85" s="46"/>
      <c r="BK85" s="46" t="s">
        <v>152</v>
      </c>
      <c r="BL85" s="46" t="s">
        <v>152</v>
      </c>
      <c r="BM85" s="46" t="s">
        <v>152</v>
      </c>
      <c r="BN85" s="46" t="s">
        <v>152</v>
      </c>
      <c r="BO85" s="46" t="s">
        <v>152</v>
      </c>
      <c r="BP85" s="46" t="s">
        <v>152</v>
      </c>
      <c r="BQ85" s="46" t="s">
        <v>152</v>
      </c>
      <c r="BR85" s="46" t="s">
        <v>152</v>
      </c>
      <c r="BS85" s="46" t="s">
        <v>152</v>
      </c>
      <c r="BT85" s="46" t="s">
        <v>152</v>
      </c>
      <c r="BU85" s="46" t="s">
        <v>152</v>
      </c>
      <c r="BV85" s="46" t="s">
        <v>152</v>
      </c>
      <c r="BW85" s="46" t="s">
        <v>152</v>
      </c>
      <c r="BX85" s="46" t="s">
        <v>152</v>
      </c>
      <c r="BY85" s="46" t="s">
        <v>152</v>
      </c>
      <c r="BZ85" s="46" t="s">
        <v>152</v>
      </c>
      <c r="CA85" s="46" t="s">
        <v>152</v>
      </c>
      <c r="CB85" s="46" t="s">
        <v>152</v>
      </c>
      <c r="CC85" s="46" t="s">
        <v>152</v>
      </c>
      <c r="CD85" s="46" t="s">
        <v>152</v>
      </c>
      <c r="CE85" s="38" t="e">
        <f t="shared" si="177"/>
        <v>#VALUE!</v>
      </c>
      <c r="CF85" s="38" t="e">
        <f t="shared" si="178"/>
        <v>#VALUE!</v>
      </c>
      <c r="CG85" s="38" t="e">
        <f t="shared" si="179"/>
        <v>#VALUE!</v>
      </c>
      <c r="CH85" s="38" t="e">
        <f t="shared" si="186"/>
        <v>#VALUE!</v>
      </c>
      <c r="CI85" s="38" t="e">
        <f t="shared" si="180"/>
        <v>#VALUE!</v>
      </c>
      <c r="CJ85" s="38" t="e">
        <f t="shared" si="181"/>
        <v>#VALUE!</v>
      </c>
      <c r="CK85" s="38" t="e">
        <f t="shared" si="182"/>
        <v>#VALUE!</v>
      </c>
      <c r="CL85" s="38" t="e">
        <f t="shared" si="183"/>
        <v>#VALUE!</v>
      </c>
      <c r="CM85" s="38" t="e">
        <f t="shared" si="187"/>
        <v>#VALUE!</v>
      </c>
      <c r="CN85" s="38" t="e">
        <f t="shared" si="184"/>
        <v>#VALUE!</v>
      </c>
      <c r="CO85" s="35" t="s">
        <v>152</v>
      </c>
    </row>
    <row r="86" spans="1:93" s="18" customFormat="1" ht="47.25" hidden="1" x14ac:dyDescent="0.25">
      <c r="A86" s="36" t="s">
        <v>118</v>
      </c>
      <c r="B86" s="37" t="s">
        <v>119</v>
      </c>
      <c r="C86" s="35" t="s">
        <v>152</v>
      </c>
      <c r="D86" s="35" t="s">
        <v>152</v>
      </c>
      <c r="E86" s="35" t="s">
        <v>152</v>
      </c>
      <c r="F86" s="35" t="s">
        <v>152</v>
      </c>
      <c r="G86" s="35" t="s">
        <v>152</v>
      </c>
      <c r="H86" s="38">
        <v>0</v>
      </c>
      <c r="I86" s="38">
        <v>0</v>
      </c>
      <c r="J86" s="35" t="s">
        <v>152</v>
      </c>
      <c r="K86" s="38">
        <v>0</v>
      </c>
      <c r="L86" s="38">
        <v>0</v>
      </c>
      <c r="M86" s="35" t="s">
        <v>152</v>
      </c>
      <c r="N86" s="35" t="s">
        <v>152</v>
      </c>
      <c r="O86" s="35" t="s">
        <v>152</v>
      </c>
      <c r="P86" s="38"/>
      <c r="Q86" s="38"/>
      <c r="R86" s="38">
        <v>0</v>
      </c>
      <c r="S86" s="38">
        <v>0</v>
      </c>
      <c r="T86" s="38">
        <v>0</v>
      </c>
      <c r="U86" s="38">
        <f t="shared" si="47"/>
        <v>0</v>
      </c>
      <c r="V86" s="38"/>
      <c r="W86" s="38">
        <v>0</v>
      </c>
      <c r="X86" s="38"/>
      <c r="Y86" s="38"/>
      <c r="Z86" s="38" t="e">
        <f t="shared" si="163"/>
        <v>#VALUE!</v>
      </c>
      <c r="AA86" s="38"/>
      <c r="AB86" s="38"/>
      <c r="AC86" s="35" t="s">
        <v>152</v>
      </c>
      <c r="AD86" s="35" t="str">
        <f t="shared" si="11"/>
        <v>нд</v>
      </c>
      <c r="AE86" s="38">
        <v>0</v>
      </c>
      <c r="AF86" s="38">
        <f t="shared" si="12"/>
        <v>0</v>
      </c>
      <c r="AG86" s="38">
        <v>0</v>
      </c>
      <c r="AH86" s="38">
        <v>0</v>
      </c>
      <c r="AI86" s="38">
        <v>0</v>
      </c>
      <c r="AJ86" s="38">
        <v>0</v>
      </c>
      <c r="AK86" s="43">
        <v>0</v>
      </c>
      <c r="AL86" s="43">
        <f t="shared" si="13"/>
        <v>0</v>
      </c>
      <c r="AM86" s="43">
        <v>0</v>
      </c>
      <c r="AN86" s="43">
        <v>0</v>
      </c>
      <c r="AO86" s="43">
        <v>0</v>
      </c>
      <c r="AP86" s="43">
        <v>0</v>
      </c>
      <c r="AQ86" s="46" t="s">
        <v>152</v>
      </c>
      <c r="AR86" s="46" t="s">
        <v>152</v>
      </c>
      <c r="AS86" s="46" t="s">
        <v>152</v>
      </c>
      <c r="AT86" s="46" t="s">
        <v>152</v>
      </c>
      <c r="AU86" s="46" t="s">
        <v>152</v>
      </c>
      <c r="AV86" s="38" t="str">
        <f t="shared" si="193"/>
        <v>нд</v>
      </c>
      <c r="AW86" s="38" t="str">
        <f t="shared" si="194"/>
        <v>нд</v>
      </c>
      <c r="AX86" s="38" t="str">
        <f t="shared" si="195"/>
        <v>нд</v>
      </c>
      <c r="AY86" s="38" t="str">
        <f t="shared" si="203"/>
        <v>нд</v>
      </c>
      <c r="AZ86" s="38" t="str">
        <f t="shared" si="196"/>
        <v>нд</v>
      </c>
      <c r="BA86" s="46" t="s">
        <v>152</v>
      </c>
      <c r="BB86" s="46" t="s">
        <v>152</v>
      </c>
      <c r="BC86" s="46" t="s">
        <v>152</v>
      </c>
      <c r="BD86" s="46" t="s">
        <v>152</v>
      </c>
      <c r="BE86" s="46" t="s">
        <v>152</v>
      </c>
      <c r="BF86" s="46"/>
      <c r="BG86" s="46"/>
      <c r="BH86" s="38" t="str">
        <f t="shared" si="202"/>
        <v>нд</v>
      </c>
      <c r="BI86" s="46"/>
      <c r="BJ86" s="46"/>
      <c r="BK86" s="46" t="s">
        <v>152</v>
      </c>
      <c r="BL86" s="46" t="s">
        <v>152</v>
      </c>
      <c r="BM86" s="46" t="s">
        <v>152</v>
      </c>
      <c r="BN86" s="46" t="s">
        <v>152</v>
      </c>
      <c r="BO86" s="46" t="s">
        <v>152</v>
      </c>
      <c r="BP86" s="46" t="s">
        <v>152</v>
      </c>
      <c r="BQ86" s="46" t="s">
        <v>152</v>
      </c>
      <c r="BR86" s="46" t="s">
        <v>152</v>
      </c>
      <c r="BS86" s="46" t="s">
        <v>152</v>
      </c>
      <c r="BT86" s="46" t="s">
        <v>152</v>
      </c>
      <c r="BU86" s="46" t="s">
        <v>152</v>
      </c>
      <c r="BV86" s="46" t="s">
        <v>152</v>
      </c>
      <c r="BW86" s="46" t="s">
        <v>152</v>
      </c>
      <c r="BX86" s="46" t="s">
        <v>152</v>
      </c>
      <c r="BY86" s="46" t="s">
        <v>152</v>
      </c>
      <c r="BZ86" s="46" t="s">
        <v>152</v>
      </c>
      <c r="CA86" s="46" t="s">
        <v>152</v>
      </c>
      <c r="CB86" s="46" t="s">
        <v>152</v>
      </c>
      <c r="CC86" s="46" t="s">
        <v>152</v>
      </c>
      <c r="CD86" s="46" t="s">
        <v>152</v>
      </c>
      <c r="CE86" s="38" t="e">
        <f t="shared" si="177"/>
        <v>#VALUE!</v>
      </c>
      <c r="CF86" s="38" t="e">
        <f t="shared" si="178"/>
        <v>#VALUE!</v>
      </c>
      <c r="CG86" s="38" t="e">
        <f t="shared" si="179"/>
        <v>#VALUE!</v>
      </c>
      <c r="CH86" s="38" t="e">
        <f t="shared" si="186"/>
        <v>#VALUE!</v>
      </c>
      <c r="CI86" s="38" t="e">
        <f t="shared" si="180"/>
        <v>#VALUE!</v>
      </c>
      <c r="CJ86" s="38" t="e">
        <f t="shared" si="181"/>
        <v>#VALUE!</v>
      </c>
      <c r="CK86" s="38" t="e">
        <f t="shared" si="182"/>
        <v>#VALUE!</v>
      </c>
      <c r="CL86" s="38" t="e">
        <f t="shared" si="183"/>
        <v>#VALUE!</v>
      </c>
      <c r="CM86" s="38" t="e">
        <f t="shared" si="187"/>
        <v>#VALUE!</v>
      </c>
      <c r="CN86" s="38" t="e">
        <f t="shared" si="184"/>
        <v>#VALUE!</v>
      </c>
      <c r="CO86" s="35" t="s">
        <v>152</v>
      </c>
    </row>
    <row r="87" spans="1:93" s="18" customFormat="1" ht="31.5" hidden="1" x14ac:dyDescent="0.25">
      <c r="A87" s="36" t="s">
        <v>120</v>
      </c>
      <c r="B87" s="37" t="s">
        <v>121</v>
      </c>
      <c r="C87" s="35" t="s">
        <v>152</v>
      </c>
      <c r="D87" s="35" t="s">
        <v>152</v>
      </c>
      <c r="E87" s="35" t="s">
        <v>152</v>
      </c>
      <c r="F87" s="35" t="s">
        <v>152</v>
      </c>
      <c r="G87" s="35" t="s">
        <v>152</v>
      </c>
      <c r="H87" s="38">
        <v>0</v>
      </c>
      <c r="I87" s="38">
        <v>0</v>
      </c>
      <c r="J87" s="35" t="s">
        <v>152</v>
      </c>
      <c r="K87" s="38">
        <v>0</v>
      </c>
      <c r="L87" s="38">
        <v>0</v>
      </c>
      <c r="M87" s="35" t="s">
        <v>152</v>
      </c>
      <c r="N87" s="35" t="s">
        <v>152</v>
      </c>
      <c r="O87" s="35" t="s">
        <v>152</v>
      </c>
      <c r="P87" s="38"/>
      <c r="Q87" s="38"/>
      <c r="R87" s="38">
        <v>0</v>
      </c>
      <c r="S87" s="38">
        <v>0</v>
      </c>
      <c r="T87" s="38">
        <v>0</v>
      </c>
      <c r="U87" s="38">
        <f t="shared" si="47"/>
        <v>0</v>
      </c>
      <c r="V87" s="38"/>
      <c r="W87" s="38">
        <v>0</v>
      </c>
      <c r="X87" s="38"/>
      <c r="Y87" s="38"/>
      <c r="Z87" s="38" t="e">
        <f t="shared" si="163"/>
        <v>#VALUE!</v>
      </c>
      <c r="AA87" s="38"/>
      <c r="AB87" s="38"/>
      <c r="AC87" s="35" t="s">
        <v>152</v>
      </c>
      <c r="AD87" s="35" t="str">
        <f t="shared" si="11"/>
        <v>нд</v>
      </c>
      <c r="AE87" s="38">
        <v>0</v>
      </c>
      <c r="AF87" s="38">
        <f t="shared" si="12"/>
        <v>0</v>
      </c>
      <c r="AG87" s="38">
        <v>0</v>
      </c>
      <c r="AH87" s="38">
        <v>0</v>
      </c>
      <c r="AI87" s="38">
        <v>0</v>
      </c>
      <c r="AJ87" s="38">
        <v>0</v>
      </c>
      <c r="AK87" s="43">
        <v>0</v>
      </c>
      <c r="AL87" s="43">
        <f t="shared" si="13"/>
        <v>0</v>
      </c>
      <c r="AM87" s="43">
        <v>0</v>
      </c>
      <c r="AN87" s="43">
        <v>0</v>
      </c>
      <c r="AO87" s="43">
        <v>0</v>
      </c>
      <c r="AP87" s="43">
        <v>0</v>
      </c>
      <c r="AQ87" s="46" t="s">
        <v>152</v>
      </c>
      <c r="AR87" s="46" t="s">
        <v>152</v>
      </c>
      <c r="AS87" s="46" t="s">
        <v>152</v>
      </c>
      <c r="AT87" s="46" t="s">
        <v>152</v>
      </c>
      <c r="AU87" s="46" t="s">
        <v>152</v>
      </c>
      <c r="AV87" s="38" t="str">
        <f t="shared" si="193"/>
        <v>нд</v>
      </c>
      <c r="AW87" s="38" t="str">
        <f t="shared" si="194"/>
        <v>нд</v>
      </c>
      <c r="AX87" s="38" t="str">
        <f t="shared" si="195"/>
        <v>нд</v>
      </c>
      <c r="AY87" s="38" t="str">
        <f t="shared" si="203"/>
        <v>нд</v>
      </c>
      <c r="AZ87" s="38" t="str">
        <f t="shared" si="196"/>
        <v>нд</v>
      </c>
      <c r="BA87" s="46" t="s">
        <v>152</v>
      </c>
      <c r="BB87" s="46" t="s">
        <v>152</v>
      </c>
      <c r="BC87" s="46" t="s">
        <v>152</v>
      </c>
      <c r="BD87" s="46" t="s">
        <v>152</v>
      </c>
      <c r="BE87" s="46" t="s">
        <v>152</v>
      </c>
      <c r="BF87" s="46"/>
      <c r="BG87" s="46"/>
      <c r="BH87" s="38" t="str">
        <f t="shared" si="202"/>
        <v>нд</v>
      </c>
      <c r="BI87" s="46"/>
      <c r="BJ87" s="46"/>
      <c r="BK87" s="46" t="s">
        <v>152</v>
      </c>
      <c r="BL87" s="46" t="s">
        <v>152</v>
      </c>
      <c r="BM87" s="46" t="s">
        <v>152</v>
      </c>
      <c r="BN87" s="46" t="s">
        <v>152</v>
      </c>
      <c r="BO87" s="46" t="s">
        <v>152</v>
      </c>
      <c r="BP87" s="46" t="s">
        <v>152</v>
      </c>
      <c r="BQ87" s="46" t="s">
        <v>152</v>
      </c>
      <c r="BR87" s="46" t="s">
        <v>152</v>
      </c>
      <c r="BS87" s="46" t="s">
        <v>152</v>
      </c>
      <c r="BT87" s="46" t="s">
        <v>152</v>
      </c>
      <c r="BU87" s="46" t="s">
        <v>152</v>
      </c>
      <c r="BV87" s="46" t="s">
        <v>152</v>
      </c>
      <c r="BW87" s="46" t="s">
        <v>152</v>
      </c>
      <c r="BX87" s="46" t="s">
        <v>152</v>
      </c>
      <c r="BY87" s="46" t="s">
        <v>152</v>
      </c>
      <c r="BZ87" s="46" t="s">
        <v>152</v>
      </c>
      <c r="CA87" s="46" t="s">
        <v>152</v>
      </c>
      <c r="CB87" s="46" t="s">
        <v>152</v>
      </c>
      <c r="CC87" s="46" t="s">
        <v>152</v>
      </c>
      <c r="CD87" s="46" t="s">
        <v>152</v>
      </c>
      <c r="CE87" s="38" t="e">
        <f t="shared" si="177"/>
        <v>#VALUE!</v>
      </c>
      <c r="CF87" s="38" t="e">
        <f t="shared" si="178"/>
        <v>#VALUE!</v>
      </c>
      <c r="CG87" s="38" t="e">
        <f t="shared" si="179"/>
        <v>#VALUE!</v>
      </c>
      <c r="CH87" s="38" t="e">
        <f t="shared" si="186"/>
        <v>#VALUE!</v>
      </c>
      <c r="CI87" s="38" t="e">
        <f t="shared" si="180"/>
        <v>#VALUE!</v>
      </c>
      <c r="CJ87" s="38" t="e">
        <f t="shared" si="181"/>
        <v>#VALUE!</v>
      </c>
      <c r="CK87" s="38" t="e">
        <f t="shared" si="182"/>
        <v>#VALUE!</v>
      </c>
      <c r="CL87" s="38" t="e">
        <f t="shared" si="183"/>
        <v>#VALUE!</v>
      </c>
      <c r="CM87" s="38" t="e">
        <f t="shared" si="187"/>
        <v>#VALUE!</v>
      </c>
      <c r="CN87" s="38" t="e">
        <f t="shared" si="184"/>
        <v>#VALUE!</v>
      </c>
      <c r="CO87" s="35" t="s">
        <v>152</v>
      </c>
    </row>
    <row r="88" spans="1:93" s="18" customFormat="1" ht="31.5" hidden="1" x14ac:dyDescent="0.25">
      <c r="A88" s="36" t="s">
        <v>122</v>
      </c>
      <c r="B88" s="37" t="s">
        <v>123</v>
      </c>
      <c r="C88" s="35" t="s">
        <v>152</v>
      </c>
      <c r="D88" s="35" t="s">
        <v>152</v>
      </c>
      <c r="E88" s="35" t="s">
        <v>152</v>
      </c>
      <c r="F88" s="35" t="s">
        <v>152</v>
      </c>
      <c r="G88" s="35" t="s">
        <v>152</v>
      </c>
      <c r="H88" s="38">
        <v>0</v>
      </c>
      <c r="I88" s="38">
        <v>0</v>
      </c>
      <c r="J88" s="35" t="s">
        <v>152</v>
      </c>
      <c r="K88" s="38">
        <v>0</v>
      </c>
      <c r="L88" s="38">
        <v>0</v>
      </c>
      <c r="M88" s="35" t="s">
        <v>152</v>
      </c>
      <c r="N88" s="35" t="s">
        <v>152</v>
      </c>
      <c r="O88" s="35" t="s">
        <v>152</v>
      </c>
      <c r="P88" s="38"/>
      <c r="Q88" s="38"/>
      <c r="R88" s="38">
        <v>0</v>
      </c>
      <c r="S88" s="38">
        <v>0</v>
      </c>
      <c r="T88" s="38">
        <v>0</v>
      </c>
      <c r="U88" s="38">
        <f t="shared" si="47"/>
        <v>0</v>
      </c>
      <c r="V88" s="38"/>
      <c r="W88" s="38">
        <v>0</v>
      </c>
      <c r="X88" s="38"/>
      <c r="Y88" s="38"/>
      <c r="Z88" s="38" t="e">
        <f t="shared" si="163"/>
        <v>#VALUE!</v>
      </c>
      <c r="AA88" s="38"/>
      <c r="AB88" s="38"/>
      <c r="AC88" s="35" t="s">
        <v>152</v>
      </c>
      <c r="AD88" s="35" t="str">
        <f t="shared" si="11"/>
        <v>нд</v>
      </c>
      <c r="AE88" s="38">
        <v>0</v>
      </c>
      <c r="AF88" s="38">
        <f t="shared" si="12"/>
        <v>0</v>
      </c>
      <c r="AG88" s="38">
        <v>0</v>
      </c>
      <c r="AH88" s="38">
        <v>0</v>
      </c>
      <c r="AI88" s="38">
        <v>0</v>
      </c>
      <c r="AJ88" s="38">
        <v>0</v>
      </c>
      <c r="AK88" s="43">
        <v>0</v>
      </c>
      <c r="AL88" s="43">
        <f t="shared" si="13"/>
        <v>0</v>
      </c>
      <c r="AM88" s="43">
        <v>0</v>
      </c>
      <c r="AN88" s="43">
        <v>0</v>
      </c>
      <c r="AO88" s="43">
        <v>0</v>
      </c>
      <c r="AP88" s="43">
        <v>0</v>
      </c>
      <c r="AQ88" s="46" t="s">
        <v>152</v>
      </c>
      <c r="AR88" s="46" t="s">
        <v>152</v>
      </c>
      <c r="AS88" s="46" t="s">
        <v>152</v>
      </c>
      <c r="AT88" s="46" t="s">
        <v>152</v>
      </c>
      <c r="AU88" s="46" t="s">
        <v>152</v>
      </c>
      <c r="AV88" s="38" t="str">
        <f t="shared" si="193"/>
        <v>нд</v>
      </c>
      <c r="AW88" s="38" t="str">
        <f t="shared" si="194"/>
        <v>нд</v>
      </c>
      <c r="AX88" s="38" t="str">
        <f t="shared" si="195"/>
        <v>нд</v>
      </c>
      <c r="AY88" s="38" t="str">
        <f t="shared" si="203"/>
        <v>нд</v>
      </c>
      <c r="AZ88" s="38" t="str">
        <f t="shared" si="196"/>
        <v>нд</v>
      </c>
      <c r="BA88" s="46" t="s">
        <v>152</v>
      </c>
      <c r="BB88" s="46" t="s">
        <v>152</v>
      </c>
      <c r="BC88" s="46" t="s">
        <v>152</v>
      </c>
      <c r="BD88" s="46" t="s">
        <v>152</v>
      </c>
      <c r="BE88" s="46" t="s">
        <v>152</v>
      </c>
      <c r="BF88" s="46"/>
      <c r="BG88" s="46"/>
      <c r="BH88" s="38" t="str">
        <f t="shared" si="202"/>
        <v>нд</v>
      </c>
      <c r="BI88" s="46"/>
      <c r="BJ88" s="46"/>
      <c r="BK88" s="46" t="s">
        <v>152</v>
      </c>
      <c r="BL88" s="46" t="s">
        <v>152</v>
      </c>
      <c r="BM88" s="46" t="s">
        <v>152</v>
      </c>
      <c r="BN88" s="46" t="s">
        <v>152</v>
      </c>
      <c r="BO88" s="46" t="s">
        <v>152</v>
      </c>
      <c r="BP88" s="46" t="s">
        <v>152</v>
      </c>
      <c r="BQ88" s="46" t="s">
        <v>152</v>
      </c>
      <c r="BR88" s="46" t="s">
        <v>152</v>
      </c>
      <c r="BS88" s="46" t="s">
        <v>152</v>
      </c>
      <c r="BT88" s="46" t="s">
        <v>152</v>
      </c>
      <c r="BU88" s="46" t="s">
        <v>152</v>
      </c>
      <c r="BV88" s="46" t="s">
        <v>152</v>
      </c>
      <c r="BW88" s="46" t="s">
        <v>152</v>
      </c>
      <c r="BX88" s="46" t="s">
        <v>152</v>
      </c>
      <c r="BY88" s="46" t="s">
        <v>152</v>
      </c>
      <c r="BZ88" s="46" t="s">
        <v>152</v>
      </c>
      <c r="CA88" s="46" t="s">
        <v>152</v>
      </c>
      <c r="CB88" s="46" t="s">
        <v>152</v>
      </c>
      <c r="CC88" s="46" t="s">
        <v>152</v>
      </c>
      <c r="CD88" s="46" t="s">
        <v>152</v>
      </c>
      <c r="CE88" s="38" t="e">
        <f t="shared" si="177"/>
        <v>#VALUE!</v>
      </c>
      <c r="CF88" s="38" t="e">
        <f t="shared" si="178"/>
        <v>#VALUE!</v>
      </c>
      <c r="CG88" s="38" t="e">
        <f t="shared" si="179"/>
        <v>#VALUE!</v>
      </c>
      <c r="CH88" s="38" t="e">
        <f t="shared" si="186"/>
        <v>#VALUE!</v>
      </c>
      <c r="CI88" s="38" t="e">
        <f t="shared" si="180"/>
        <v>#VALUE!</v>
      </c>
      <c r="CJ88" s="38" t="e">
        <f t="shared" si="181"/>
        <v>#VALUE!</v>
      </c>
      <c r="CK88" s="38" t="e">
        <f t="shared" si="182"/>
        <v>#VALUE!</v>
      </c>
      <c r="CL88" s="38" t="e">
        <f t="shared" si="183"/>
        <v>#VALUE!</v>
      </c>
      <c r="CM88" s="38" t="e">
        <f t="shared" si="187"/>
        <v>#VALUE!</v>
      </c>
      <c r="CN88" s="38" t="e">
        <f t="shared" si="184"/>
        <v>#VALUE!</v>
      </c>
      <c r="CO88" s="35" t="s">
        <v>152</v>
      </c>
    </row>
    <row r="89" spans="1:93" s="18" customFormat="1" ht="47.25" hidden="1" x14ac:dyDescent="0.25">
      <c r="A89" s="36" t="s">
        <v>124</v>
      </c>
      <c r="B89" s="37" t="s">
        <v>125</v>
      </c>
      <c r="C89" s="35" t="s">
        <v>152</v>
      </c>
      <c r="D89" s="35" t="s">
        <v>152</v>
      </c>
      <c r="E89" s="35" t="s">
        <v>152</v>
      </c>
      <c r="F89" s="35" t="s">
        <v>152</v>
      </c>
      <c r="G89" s="35" t="s">
        <v>152</v>
      </c>
      <c r="H89" s="38">
        <v>0</v>
      </c>
      <c r="I89" s="38">
        <v>0</v>
      </c>
      <c r="J89" s="35" t="s">
        <v>152</v>
      </c>
      <c r="K89" s="38">
        <v>0</v>
      </c>
      <c r="L89" s="38">
        <v>0</v>
      </c>
      <c r="M89" s="35" t="s">
        <v>152</v>
      </c>
      <c r="N89" s="35" t="s">
        <v>152</v>
      </c>
      <c r="O89" s="35" t="s">
        <v>152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f t="shared" si="47"/>
        <v>0</v>
      </c>
      <c r="V89" s="38"/>
      <c r="W89" s="38">
        <v>0</v>
      </c>
      <c r="X89" s="38"/>
      <c r="Y89" s="38"/>
      <c r="Z89" s="38" t="e">
        <f t="shared" si="163"/>
        <v>#VALUE!</v>
      </c>
      <c r="AA89" s="38"/>
      <c r="AB89" s="38"/>
      <c r="AC89" s="35" t="s">
        <v>152</v>
      </c>
      <c r="AD89" s="35" t="str">
        <f t="shared" si="11"/>
        <v>нд</v>
      </c>
      <c r="AE89" s="38">
        <v>0</v>
      </c>
      <c r="AF89" s="38">
        <f t="shared" si="12"/>
        <v>0</v>
      </c>
      <c r="AG89" s="38">
        <v>0</v>
      </c>
      <c r="AH89" s="38">
        <v>0</v>
      </c>
      <c r="AI89" s="38">
        <v>0</v>
      </c>
      <c r="AJ89" s="38">
        <v>0</v>
      </c>
      <c r="AK89" s="43">
        <v>0</v>
      </c>
      <c r="AL89" s="43">
        <f t="shared" si="13"/>
        <v>0</v>
      </c>
      <c r="AM89" s="43">
        <v>0</v>
      </c>
      <c r="AN89" s="43">
        <v>0</v>
      </c>
      <c r="AO89" s="43">
        <v>0</v>
      </c>
      <c r="AP89" s="43">
        <v>0</v>
      </c>
      <c r="AQ89" s="46" t="s">
        <v>152</v>
      </c>
      <c r="AR89" s="46" t="s">
        <v>152</v>
      </c>
      <c r="AS89" s="46" t="s">
        <v>152</v>
      </c>
      <c r="AT89" s="46" t="s">
        <v>152</v>
      </c>
      <c r="AU89" s="46" t="s">
        <v>152</v>
      </c>
      <c r="AV89" s="38" t="str">
        <f t="shared" si="193"/>
        <v>нд</v>
      </c>
      <c r="AW89" s="38" t="str">
        <f t="shared" si="194"/>
        <v>нд</v>
      </c>
      <c r="AX89" s="38" t="str">
        <f t="shared" si="195"/>
        <v>нд</v>
      </c>
      <c r="AY89" s="38" t="str">
        <f t="shared" si="203"/>
        <v>нд</v>
      </c>
      <c r="AZ89" s="38" t="str">
        <f t="shared" si="196"/>
        <v>нд</v>
      </c>
      <c r="BA89" s="46" t="s">
        <v>152</v>
      </c>
      <c r="BB89" s="46" t="s">
        <v>152</v>
      </c>
      <c r="BC89" s="46" t="s">
        <v>152</v>
      </c>
      <c r="BD89" s="46" t="s">
        <v>152</v>
      </c>
      <c r="BE89" s="46" t="s">
        <v>152</v>
      </c>
      <c r="BF89" s="46"/>
      <c r="BG89" s="46"/>
      <c r="BH89" s="38" t="str">
        <f t="shared" si="202"/>
        <v>нд</v>
      </c>
      <c r="BI89" s="46"/>
      <c r="BJ89" s="46"/>
      <c r="BK89" s="46" t="s">
        <v>152</v>
      </c>
      <c r="BL89" s="46" t="s">
        <v>152</v>
      </c>
      <c r="BM89" s="46" t="s">
        <v>152</v>
      </c>
      <c r="BN89" s="46" t="s">
        <v>152</v>
      </c>
      <c r="BO89" s="46" t="s">
        <v>152</v>
      </c>
      <c r="BP89" s="46" t="s">
        <v>152</v>
      </c>
      <c r="BQ89" s="46" t="s">
        <v>152</v>
      </c>
      <c r="BR89" s="46" t="s">
        <v>152</v>
      </c>
      <c r="BS89" s="46" t="s">
        <v>152</v>
      </c>
      <c r="BT89" s="46" t="s">
        <v>152</v>
      </c>
      <c r="BU89" s="46" t="s">
        <v>152</v>
      </c>
      <c r="BV89" s="46" t="s">
        <v>152</v>
      </c>
      <c r="BW89" s="46" t="s">
        <v>152</v>
      </c>
      <c r="BX89" s="46" t="s">
        <v>152</v>
      </c>
      <c r="BY89" s="46" t="s">
        <v>152</v>
      </c>
      <c r="BZ89" s="46" t="s">
        <v>152</v>
      </c>
      <c r="CA89" s="46" t="s">
        <v>152</v>
      </c>
      <c r="CB89" s="46" t="s">
        <v>152</v>
      </c>
      <c r="CC89" s="46" t="s">
        <v>152</v>
      </c>
      <c r="CD89" s="46" t="s">
        <v>152</v>
      </c>
      <c r="CE89" s="38" t="e">
        <f t="shared" si="177"/>
        <v>#VALUE!</v>
      </c>
      <c r="CF89" s="38" t="e">
        <f t="shared" si="178"/>
        <v>#VALUE!</v>
      </c>
      <c r="CG89" s="38" t="e">
        <f t="shared" si="179"/>
        <v>#VALUE!</v>
      </c>
      <c r="CH89" s="38" t="e">
        <f t="shared" si="186"/>
        <v>#VALUE!</v>
      </c>
      <c r="CI89" s="38" t="e">
        <f t="shared" si="180"/>
        <v>#VALUE!</v>
      </c>
      <c r="CJ89" s="38" t="e">
        <f t="shared" si="181"/>
        <v>#VALUE!</v>
      </c>
      <c r="CK89" s="38" t="e">
        <f t="shared" si="182"/>
        <v>#VALUE!</v>
      </c>
      <c r="CL89" s="38" t="e">
        <f t="shared" si="183"/>
        <v>#VALUE!</v>
      </c>
      <c r="CM89" s="38" t="e">
        <f t="shared" si="187"/>
        <v>#VALUE!</v>
      </c>
      <c r="CN89" s="38" t="e">
        <f t="shared" si="184"/>
        <v>#VALUE!</v>
      </c>
      <c r="CO89" s="35" t="s">
        <v>152</v>
      </c>
    </row>
    <row r="90" spans="1:93" s="18" customFormat="1" ht="63" hidden="1" x14ac:dyDescent="0.25">
      <c r="A90" s="36" t="s">
        <v>126</v>
      </c>
      <c r="B90" s="37" t="s">
        <v>127</v>
      </c>
      <c r="C90" s="35" t="s">
        <v>152</v>
      </c>
      <c r="D90" s="35" t="s">
        <v>152</v>
      </c>
      <c r="E90" s="35" t="s">
        <v>152</v>
      </c>
      <c r="F90" s="35" t="s">
        <v>152</v>
      </c>
      <c r="G90" s="35" t="s">
        <v>152</v>
      </c>
      <c r="H90" s="38">
        <v>0</v>
      </c>
      <c r="I90" s="38">
        <v>0</v>
      </c>
      <c r="J90" s="35" t="s">
        <v>152</v>
      </c>
      <c r="K90" s="38">
        <v>0</v>
      </c>
      <c r="L90" s="38">
        <v>0</v>
      </c>
      <c r="M90" s="35" t="s">
        <v>152</v>
      </c>
      <c r="N90" s="35" t="s">
        <v>152</v>
      </c>
      <c r="O90" s="35" t="s">
        <v>152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f t="shared" si="47"/>
        <v>0</v>
      </c>
      <c r="V90" s="38"/>
      <c r="W90" s="38">
        <v>0</v>
      </c>
      <c r="X90" s="38"/>
      <c r="Y90" s="38"/>
      <c r="Z90" s="38" t="e">
        <f t="shared" si="163"/>
        <v>#VALUE!</v>
      </c>
      <c r="AA90" s="38"/>
      <c r="AB90" s="38"/>
      <c r="AC90" s="35" t="s">
        <v>152</v>
      </c>
      <c r="AD90" s="35" t="str">
        <f t="shared" si="11"/>
        <v>нд</v>
      </c>
      <c r="AE90" s="38">
        <v>0</v>
      </c>
      <c r="AF90" s="38">
        <f t="shared" si="12"/>
        <v>0</v>
      </c>
      <c r="AG90" s="38">
        <v>0</v>
      </c>
      <c r="AH90" s="38">
        <v>0</v>
      </c>
      <c r="AI90" s="38">
        <v>0</v>
      </c>
      <c r="AJ90" s="38">
        <v>0</v>
      </c>
      <c r="AK90" s="43">
        <v>0</v>
      </c>
      <c r="AL90" s="43">
        <f t="shared" si="13"/>
        <v>0</v>
      </c>
      <c r="AM90" s="43">
        <v>0</v>
      </c>
      <c r="AN90" s="43">
        <v>0</v>
      </c>
      <c r="AO90" s="43">
        <v>0</v>
      </c>
      <c r="AP90" s="43">
        <v>0</v>
      </c>
      <c r="AQ90" s="46" t="s">
        <v>152</v>
      </c>
      <c r="AR90" s="46" t="s">
        <v>152</v>
      </c>
      <c r="AS90" s="46" t="s">
        <v>152</v>
      </c>
      <c r="AT90" s="46" t="s">
        <v>152</v>
      </c>
      <c r="AU90" s="46" t="s">
        <v>152</v>
      </c>
      <c r="AV90" s="38" t="str">
        <f t="shared" si="193"/>
        <v>нд</v>
      </c>
      <c r="AW90" s="38" t="str">
        <f t="shared" si="194"/>
        <v>нд</v>
      </c>
      <c r="AX90" s="38" t="str">
        <f t="shared" si="195"/>
        <v>нд</v>
      </c>
      <c r="AY90" s="38" t="str">
        <f t="shared" si="203"/>
        <v>нд</v>
      </c>
      <c r="AZ90" s="38" t="str">
        <f t="shared" si="196"/>
        <v>нд</v>
      </c>
      <c r="BA90" s="46" t="s">
        <v>152</v>
      </c>
      <c r="BB90" s="46" t="s">
        <v>152</v>
      </c>
      <c r="BC90" s="46" t="s">
        <v>152</v>
      </c>
      <c r="BD90" s="46" t="s">
        <v>152</v>
      </c>
      <c r="BE90" s="46" t="s">
        <v>152</v>
      </c>
      <c r="BF90" s="46"/>
      <c r="BG90" s="46"/>
      <c r="BH90" s="38" t="str">
        <f t="shared" si="202"/>
        <v>нд</v>
      </c>
      <c r="BI90" s="46"/>
      <c r="BJ90" s="46"/>
      <c r="BK90" s="46" t="s">
        <v>152</v>
      </c>
      <c r="BL90" s="46" t="s">
        <v>152</v>
      </c>
      <c r="BM90" s="46" t="s">
        <v>152</v>
      </c>
      <c r="BN90" s="46" t="s">
        <v>152</v>
      </c>
      <c r="BO90" s="46" t="s">
        <v>152</v>
      </c>
      <c r="BP90" s="46" t="s">
        <v>152</v>
      </c>
      <c r="BQ90" s="46" t="s">
        <v>152</v>
      </c>
      <c r="BR90" s="46" t="s">
        <v>152</v>
      </c>
      <c r="BS90" s="46" t="s">
        <v>152</v>
      </c>
      <c r="BT90" s="46" t="s">
        <v>152</v>
      </c>
      <c r="BU90" s="46" t="s">
        <v>152</v>
      </c>
      <c r="BV90" s="46" t="s">
        <v>152</v>
      </c>
      <c r="BW90" s="46" t="s">
        <v>152</v>
      </c>
      <c r="BX90" s="46" t="s">
        <v>152</v>
      </c>
      <c r="BY90" s="46" t="s">
        <v>152</v>
      </c>
      <c r="BZ90" s="46" t="s">
        <v>152</v>
      </c>
      <c r="CA90" s="46" t="s">
        <v>152</v>
      </c>
      <c r="CB90" s="46" t="s">
        <v>152</v>
      </c>
      <c r="CC90" s="46" t="s">
        <v>152</v>
      </c>
      <c r="CD90" s="46" t="s">
        <v>152</v>
      </c>
      <c r="CE90" s="38" t="e">
        <f t="shared" si="177"/>
        <v>#VALUE!</v>
      </c>
      <c r="CF90" s="38" t="e">
        <f t="shared" si="178"/>
        <v>#VALUE!</v>
      </c>
      <c r="CG90" s="38" t="e">
        <f t="shared" si="179"/>
        <v>#VALUE!</v>
      </c>
      <c r="CH90" s="38" t="e">
        <f t="shared" si="186"/>
        <v>#VALUE!</v>
      </c>
      <c r="CI90" s="38" t="e">
        <f t="shared" si="180"/>
        <v>#VALUE!</v>
      </c>
      <c r="CJ90" s="38" t="e">
        <f t="shared" si="181"/>
        <v>#VALUE!</v>
      </c>
      <c r="CK90" s="38" t="e">
        <f t="shared" si="182"/>
        <v>#VALUE!</v>
      </c>
      <c r="CL90" s="38" t="e">
        <f t="shared" si="183"/>
        <v>#VALUE!</v>
      </c>
      <c r="CM90" s="38" t="e">
        <f t="shared" si="187"/>
        <v>#VALUE!</v>
      </c>
      <c r="CN90" s="38" t="e">
        <f t="shared" si="184"/>
        <v>#VALUE!</v>
      </c>
      <c r="CO90" s="35" t="s">
        <v>152</v>
      </c>
    </row>
    <row r="91" spans="1:93" s="18" customFormat="1" ht="47.25" hidden="1" x14ac:dyDescent="0.25">
      <c r="A91" s="36" t="s">
        <v>128</v>
      </c>
      <c r="B91" s="37" t="s">
        <v>129</v>
      </c>
      <c r="C91" s="35" t="s">
        <v>152</v>
      </c>
      <c r="D91" s="35" t="s">
        <v>152</v>
      </c>
      <c r="E91" s="35" t="s">
        <v>152</v>
      </c>
      <c r="F91" s="35" t="s">
        <v>152</v>
      </c>
      <c r="G91" s="35" t="s">
        <v>152</v>
      </c>
      <c r="H91" s="38">
        <v>0</v>
      </c>
      <c r="I91" s="38">
        <v>0</v>
      </c>
      <c r="J91" s="35" t="s">
        <v>152</v>
      </c>
      <c r="K91" s="38">
        <v>0</v>
      </c>
      <c r="L91" s="38">
        <v>0</v>
      </c>
      <c r="M91" s="35" t="s">
        <v>152</v>
      </c>
      <c r="N91" s="35" t="s">
        <v>152</v>
      </c>
      <c r="O91" s="35" t="s">
        <v>152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f t="shared" si="47"/>
        <v>0</v>
      </c>
      <c r="V91" s="38"/>
      <c r="W91" s="38">
        <v>0</v>
      </c>
      <c r="X91" s="38"/>
      <c r="Y91" s="38"/>
      <c r="Z91" s="38" t="e">
        <f t="shared" si="163"/>
        <v>#VALUE!</v>
      </c>
      <c r="AA91" s="38"/>
      <c r="AB91" s="38"/>
      <c r="AC91" s="35" t="s">
        <v>152</v>
      </c>
      <c r="AD91" s="35" t="str">
        <f t="shared" si="11"/>
        <v>нд</v>
      </c>
      <c r="AE91" s="38">
        <v>0</v>
      </c>
      <c r="AF91" s="38">
        <f t="shared" si="12"/>
        <v>0</v>
      </c>
      <c r="AG91" s="38">
        <v>0</v>
      </c>
      <c r="AH91" s="38">
        <v>0</v>
      </c>
      <c r="AI91" s="38">
        <v>0</v>
      </c>
      <c r="AJ91" s="38">
        <v>0</v>
      </c>
      <c r="AK91" s="43">
        <v>0</v>
      </c>
      <c r="AL91" s="43">
        <f t="shared" si="13"/>
        <v>0</v>
      </c>
      <c r="AM91" s="43">
        <v>0</v>
      </c>
      <c r="AN91" s="43">
        <v>0</v>
      </c>
      <c r="AO91" s="43">
        <v>0</v>
      </c>
      <c r="AP91" s="43">
        <v>0</v>
      </c>
      <c r="AQ91" s="46" t="s">
        <v>152</v>
      </c>
      <c r="AR91" s="46" t="s">
        <v>152</v>
      </c>
      <c r="AS91" s="46" t="s">
        <v>152</v>
      </c>
      <c r="AT91" s="46" t="s">
        <v>152</v>
      </c>
      <c r="AU91" s="46" t="s">
        <v>152</v>
      </c>
      <c r="AV91" s="38" t="str">
        <f t="shared" si="193"/>
        <v>нд</v>
      </c>
      <c r="AW91" s="38" t="str">
        <f t="shared" si="194"/>
        <v>нд</v>
      </c>
      <c r="AX91" s="38" t="str">
        <f t="shared" si="195"/>
        <v>нд</v>
      </c>
      <c r="AY91" s="38" t="str">
        <f t="shared" si="203"/>
        <v>нд</v>
      </c>
      <c r="AZ91" s="38" t="str">
        <f t="shared" si="196"/>
        <v>нд</v>
      </c>
      <c r="BA91" s="46" t="s">
        <v>152</v>
      </c>
      <c r="BB91" s="46" t="s">
        <v>152</v>
      </c>
      <c r="BC91" s="46" t="s">
        <v>152</v>
      </c>
      <c r="BD91" s="46" t="s">
        <v>152</v>
      </c>
      <c r="BE91" s="46" t="s">
        <v>152</v>
      </c>
      <c r="BF91" s="46"/>
      <c r="BG91" s="46"/>
      <c r="BH91" s="38" t="str">
        <f t="shared" si="202"/>
        <v>нд</v>
      </c>
      <c r="BI91" s="46"/>
      <c r="BJ91" s="46"/>
      <c r="BK91" s="46" t="s">
        <v>152</v>
      </c>
      <c r="BL91" s="46" t="s">
        <v>152</v>
      </c>
      <c r="BM91" s="46" t="s">
        <v>152</v>
      </c>
      <c r="BN91" s="46" t="s">
        <v>152</v>
      </c>
      <c r="BO91" s="46" t="s">
        <v>152</v>
      </c>
      <c r="BP91" s="46" t="s">
        <v>152</v>
      </c>
      <c r="BQ91" s="46" t="s">
        <v>152</v>
      </c>
      <c r="BR91" s="46" t="s">
        <v>152</v>
      </c>
      <c r="BS91" s="46" t="s">
        <v>152</v>
      </c>
      <c r="BT91" s="46" t="s">
        <v>152</v>
      </c>
      <c r="BU91" s="46" t="s">
        <v>152</v>
      </c>
      <c r="BV91" s="46" t="s">
        <v>152</v>
      </c>
      <c r="BW91" s="46" t="s">
        <v>152</v>
      </c>
      <c r="BX91" s="46" t="s">
        <v>152</v>
      </c>
      <c r="BY91" s="46" t="s">
        <v>152</v>
      </c>
      <c r="BZ91" s="46" t="s">
        <v>152</v>
      </c>
      <c r="CA91" s="46" t="s">
        <v>152</v>
      </c>
      <c r="CB91" s="46" t="s">
        <v>152</v>
      </c>
      <c r="CC91" s="46" t="s">
        <v>152</v>
      </c>
      <c r="CD91" s="46" t="s">
        <v>152</v>
      </c>
      <c r="CE91" s="38" t="e">
        <f t="shared" si="177"/>
        <v>#VALUE!</v>
      </c>
      <c r="CF91" s="38" t="e">
        <f t="shared" si="178"/>
        <v>#VALUE!</v>
      </c>
      <c r="CG91" s="38" t="e">
        <f t="shared" si="179"/>
        <v>#VALUE!</v>
      </c>
      <c r="CH91" s="38" t="e">
        <f t="shared" si="186"/>
        <v>#VALUE!</v>
      </c>
      <c r="CI91" s="38" t="e">
        <f t="shared" si="180"/>
        <v>#VALUE!</v>
      </c>
      <c r="CJ91" s="38" t="e">
        <f t="shared" si="181"/>
        <v>#VALUE!</v>
      </c>
      <c r="CK91" s="38" t="e">
        <f t="shared" si="182"/>
        <v>#VALUE!</v>
      </c>
      <c r="CL91" s="38" t="e">
        <f t="shared" si="183"/>
        <v>#VALUE!</v>
      </c>
      <c r="CM91" s="38" t="e">
        <f t="shared" si="187"/>
        <v>#VALUE!</v>
      </c>
      <c r="CN91" s="38" t="e">
        <f t="shared" si="184"/>
        <v>#VALUE!</v>
      </c>
      <c r="CO91" s="35" t="s">
        <v>152</v>
      </c>
    </row>
    <row r="92" spans="1:93" s="18" customFormat="1" ht="47.25" hidden="1" x14ac:dyDescent="0.25">
      <c r="A92" s="36" t="s">
        <v>130</v>
      </c>
      <c r="B92" s="37" t="s">
        <v>131</v>
      </c>
      <c r="C92" s="35" t="s">
        <v>152</v>
      </c>
      <c r="D92" s="35" t="s">
        <v>152</v>
      </c>
      <c r="E92" s="35" t="s">
        <v>152</v>
      </c>
      <c r="F92" s="35" t="s">
        <v>152</v>
      </c>
      <c r="G92" s="35" t="s">
        <v>152</v>
      </c>
      <c r="H92" s="38">
        <v>0</v>
      </c>
      <c r="I92" s="38">
        <v>0</v>
      </c>
      <c r="J92" s="35" t="s">
        <v>152</v>
      </c>
      <c r="K92" s="38">
        <v>0</v>
      </c>
      <c r="L92" s="38">
        <v>0</v>
      </c>
      <c r="M92" s="35" t="s">
        <v>152</v>
      </c>
      <c r="N92" s="35" t="s">
        <v>152</v>
      </c>
      <c r="O92" s="35" t="s">
        <v>152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f t="shared" si="47"/>
        <v>0</v>
      </c>
      <c r="V92" s="38"/>
      <c r="W92" s="38">
        <v>0</v>
      </c>
      <c r="X92" s="38"/>
      <c r="Y92" s="38"/>
      <c r="Z92" s="38" t="e">
        <f t="shared" si="163"/>
        <v>#VALUE!</v>
      </c>
      <c r="AA92" s="38"/>
      <c r="AB92" s="38"/>
      <c r="AC92" s="35" t="s">
        <v>152</v>
      </c>
      <c r="AD92" s="35" t="str">
        <f t="shared" si="11"/>
        <v>нд</v>
      </c>
      <c r="AE92" s="38">
        <v>0</v>
      </c>
      <c r="AF92" s="38">
        <f t="shared" si="12"/>
        <v>0</v>
      </c>
      <c r="AG92" s="38">
        <v>0</v>
      </c>
      <c r="AH92" s="38">
        <v>0</v>
      </c>
      <c r="AI92" s="38">
        <v>0</v>
      </c>
      <c r="AJ92" s="38">
        <v>0</v>
      </c>
      <c r="AK92" s="43">
        <v>0</v>
      </c>
      <c r="AL92" s="43">
        <f t="shared" si="13"/>
        <v>0</v>
      </c>
      <c r="AM92" s="43">
        <v>0</v>
      </c>
      <c r="AN92" s="43">
        <v>0</v>
      </c>
      <c r="AO92" s="43">
        <v>0</v>
      </c>
      <c r="AP92" s="43">
        <v>0</v>
      </c>
      <c r="AQ92" s="46" t="s">
        <v>152</v>
      </c>
      <c r="AR92" s="46" t="s">
        <v>152</v>
      </c>
      <c r="AS92" s="46" t="s">
        <v>152</v>
      </c>
      <c r="AT92" s="46" t="s">
        <v>152</v>
      </c>
      <c r="AU92" s="46" t="s">
        <v>152</v>
      </c>
      <c r="AV92" s="38" t="str">
        <f t="shared" si="193"/>
        <v>нд</v>
      </c>
      <c r="AW92" s="38" t="str">
        <f t="shared" si="194"/>
        <v>нд</v>
      </c>
      <c r="AX92" s="38" t="str">
        <f t="shared" si="195"/>
        <v>нд</v>
      </c>
      <c r="AY92" s="38" t="str">
        <f t="shared" si="203"/>
        <v>нд</v>
      </c>
      <c r="AZ92" s="38" t="str">
        <f t="shared" si="196"/>
        <v>нд</v>
      </c>
      <c r="BA92" s="46" t="s">
        <v>152</v>
      </c>
      <c r="BB92" s="46" t="s">
        <v>152</v>
      </c>
      <c r="BC92" s="46" t="s">
        <v>152</v>
      </c>
      <c r="BD92" s="46" t="s">
        <v>152</v>
      </c>
      <c r="BE92" s="46" t="s">
        <v>152</v>
      </c>
      <c r="BF92" s="46"/>
      <c r="BG92" s="46"/>
      <c r="BH92" s="38" t="str">
        <f t="shared" si="202"/>
        <v>нд</v>
      </c>
      <c r="BI92" s="46"/>
      <c r="BJ92" s="46"/>
      <c r="BK92" s="46" t="s">
        <v>152</v>
      </c>
      <c r="BL92" s="46" t="s">
        <v>152</v>
      </c>
      <c r="BM92" s="46" t="s">
        <v>152</v>
      </c>
      <c r="BN92" s="46" t="s">
        <v>152</v>
      </c>
      <c r="BO92" s="46" t="s">
        <v>152</v>
      </c>
      <c r="BP92" s="46" t="s">
        <v>152</v>
      </c>
      <c r="BQ92" s="46" t="s">
        <v>152</v>
      </c>
      <c r="BR92" s="46" t="s">
        <v>152</v>
      </c>
      <c r="BS92" s="46" t="s">
        <v>152</v>
      </c>
      <c r="BT92" s="46" t="s">
        <v>152</v>
      </c>
      <c r="BU92" s="46" t="s">
        <v>152</v>
      </c>
      <c r="BV92" s="46" t="s">
        <v>152</v>
      </c>
      <c r="BW92" s="46" t="s">
        <v>152</v>
      </c>
      <c r="BX92" s="46" t="s">
        <v>152</v>
      </c>
      <c r="BY92" s="46" t="s">
        <v>152</v>
      </c>
      <c r="BZ92" s="46" t="s">
        <v>152</v>
      </c>
      <c r="CA92" s="46" t="s">
        <v>152</v>
      </c>
      <c r="CB92" s="46" t="s">
        <v>152</v>
      </c>
      <c r="CC92" s="46" t="s">
        <v>152</v>
      </c>
      <c r="CD92" s="46" t="s">
        <v>152</v>
      </c>
      <c r="CE92" s="38" t="e">
        <f t="shared" si="177"/>
        <v>#VALUE!</v>
      </c>
      <c r="CF92" s="38" t="e">
        <f t="shared" si="178"/>
        <v>#VALUE!</v>
      </c>
      <c r="CG92" s="38" t="e">
        <f t="shared" si="179"/>
        <v>#VALUE!</v>
      </c>
      <c r="CH92" s="38" t="e">
        <f t="shared" si="186"/>
        <v>#VALUE!</v>
      </c>
      <c r="CI92" s="38" t="e">
        <f t="shared" si="180"/>
        <v>#VALUE!</v>
      </c>
      <c r="CJ92" s="38" t="e">
        <f t="shared" si="181"/>
        <v>#VALUE!</v>
      </c>
      <c r="CK92" s="38" t="e">
        <f t="shared" si="182"/>
        <v>#VALUE!</v>
      </c>
      <c r="CL92" s="38" t="e">
        <f t="shared" si="183"/>
        <v>#VALUE!</v>
      </c>
      <c r="CM92" s="38" t="e">
        <f t="shared" si="187"/>
        <v>#VALUE!</v>
      </c>
      <c r="CN92" s="38" t="e">
        <f t="shared" si="184"/>
        <v>#VALUE!</v>
      </c>
      <c r="CO92" s="35" t="s">
        <v>152</v>
      </c>
    </row>
    <row r="93" spans="1:93" s="18" customFormat="1" ht="63" hidden="1" x14ac:dyDescent="0.25">
      <c r="A93" s="36" t="s">
        <v>132</v>
      </c>
      <c r="B93" s="37" t="s">
        <v>133</v>
      </c>
      <c r="C93" s="35" t="s">
        <v>152</v>
      </c>
      <c r="D93" s="35" t="s">
        <v>152</v>
      </c>
      <c r="E93" s="35" t="s">
        <v>152</v>
      </c>
      <c r="F93" s="35" t="s">
        <v>152</v>
      </c>
      <c r="G93" s="35" t="s">
        <v>152</v>
      </c>
      <c r="H93" s="38">
        <v>0</v>
      </c>
      <c r="I93" s="38">
        <v>0</v>
      </c>
      <c r="J93" s="35" t="s">
        <v>152</v>
      </c>
      <c r="K93" s="38">
        <v>0</v>
      </c>
      <c r="L93" s="38">
        <v>0</v>
      </c>
      <c r="M93" s="35" t="s">
        <v>152</v>
      </c>
      <c r="N93" s="35" t="s">
        <v>152</v>
      </c>
      <c r="O93" s="35" t="s">
        <v>152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f t="shared" si="47"/>
        <v>0</v>
      </c>
      <c r="V93" s="38"/>
      <c r="W93" s="38">
        <v>0</v>
      </c>
      <c r="X93" s="38"/>
      <c r="Y93" s="38"/>
      <c r="Z93" s="38" t="e">
        <f t="shared" si="163"/>
        <v>#VALUE!</v>
      </c>
      <c r="AA93" s="38"/>
      <c r="AB93" s="38"/>
      <c r="AC93" s="35" t="s">
        <v>152</v>
      </c>
      <c r="AD93" s="35" t="str">
        <f t="shared" ref="AD93:AD116" si="204">AC93</f>
        <v>нд</v>
      </c>
      <c r="AE93" s="38">
        <v>0</v>
      </c>
      <c r="AF93" s="38">
        <f t="shared" ref="AF93:AF116" si="205">AE93</f>
        <v>0</v>
      </c>
      <c r="AG93" s="38">
        <v>0</v>
      </c>
      <c r="AH93" s="38">
        <v>0</v>
      </c>
      <c r="AI93" s="38">
        <v>0</v>
      </c>
      <c r="AJ93" s="38">
        <v>0</v>
      </c>
      <c r="AK93" s="43">
        <v>0</v>
      </c>
      <c r="AL93" s="43">
        <f t="shared" ref="AL93:AL115" si="206">SUM(AM93:AP93)</f>
        <v>0</v>
      </c>
      <c r="AM93" s="43">
        <v>0</v>
      </c>
      <c r="AN93" s="43">
        <v>0</v>
      </c>
      <c r="AO93" s="43">
        <v>0</v>
      </c>
      <c r="AP93" s="43">
        <v>0</v>
      </c>
      <c r="AQ93" s="46" t="s">
        <v>152</v>
      </c>
      <c r="AR93" s="46" t="s">
        <v>152</v>
      </c>
      <c r="AS93" s="46" t="s">
        <v>152</v>
      </c>
      <c r="AT93" s="46" t="s">
        <v>152</v>
      </c>
      <c r="AU93" s="46" t="s">
        <v>152</v>
      </c>
      <c r="AV93" s="38" t="str">
        <f t="shared" si="193"/>
        <v>нд</v>
      </c>
      <c r="AW93" s="38" t="str">
        <f t="shared" si="194"/>
        <v>нд</v>
      </c>
      <c r="AX93" s="38" t="str">
        <f t="shared" si="195"/>
        <v>нд</v>
      </c>
      <c r="AY93" s="38" t="str">
        <f t="shared" si="203"/>
        <v>нд</v>
      </c>
      <c r="AZ93" s="38" t="str">
        <f t="shared" si="196"/>
        <v>нд</v>
      </c>
      <c r="BA93" s="46" t="s">
        <v>152</v>
      </c>
      <c r="BB93" s="46" t="s">
        <v>152</v>
      </c>
      <c r="BC93" s="46" t="s">
        <v>152</v>
      </c>
      <c r="BD93" s="46" t="s">
        <v>152</v>
      </c>
      <c r="BE93" s="46" t="s">
        <v>152</v>
      </c>
      <c r="BF93" s="46"/>
      <c r="BG93" s="46"/>
      <c r="BH93" s="38" t="str">
        <f t="shared" si="202"/>
        <v>нд</v>
      </c>
      <c r="BI93" s="46"/>
      <c r="BJ93" s="46"/>
      <c r="BK93" s="46" t="s">
        <v>152</v>
      </c>
      <c r="BL93" s="46" t="s">
        <v>152</v>
      </c>
      <c r="BM93" s="46" t="s">
        <v>152</v>
      </c>
      <c r="BN93" s="46" t="s">
        <v>152</v>
      </c>
      <c r="BO93" s="46" t="s">
        <v>152</v>
      </c>
      <c r="BP93" s="46" t="s">
        <v>152</v>
      </c>
      <c r="BQ93" s="46" t="s">
        <v>152</v>
      </c>
      <c r="BR93" s="46" t="s">
        <v>152</v>
      </c>
      <c r="BS93" s="46" t="s">
        <v>152</v>
      </c>
      <c r="BT93" s="46" t="s">
        <v>152</v>
      </c>
      <c r="BU93" s="46" t="s">
        <v>152</v>
      </c>
      <c r="BV93" s="46" t="s">
        <v>152</v>
      </c>
      <c r="BW93" s="46" t="s">
        <v>152</v>
      </c>
      <c r="BX93" s="46" t="s">
        <v>152</v>
      </c>
      <c r="BY93" s="46" t="s">
        <v>152</v>
      </c>
      <c r="BZ93" s="46" t="s">
        <v>152</v>
      </c>
      <c r="CA93" s="46" t="s">
        <v>152</v>
      </c>
      <c r="CB93" s="46" t="s">
        <v>152</v>
      </c>
      <c r="CC93" s="46" t="s">
        <v>152</v>
      </c>
      <c r="CD93" s="46" t="s">
        <v>152</v>
      </c>
      <c r="CE93" s="38" t="e">
        <f t="shared" si="177"/>
        <v>#VALUE!</v>
      </c>
      <c r="CF93" s="38" t="e">
        <f t="shared" si="178"/>
        <v>#VALUE!</v>
      </c>
      <c r="CG93" s="38" t="e">
        <f t="shared" si="179"/>
        <v>#VALUE!</v>
      </c>
      <c r="CH93" s="38" t="e">
        <f t="shared" si="186"/>
        <v>#VALUE!</v>
      </c>
      <c r="CI93" s="38" t="e">
        <f t="shared" si="180"/>
        <v>#VALUE!</v>
      </c>
      <c r="CJ93" s="38" t="e">
        <f t="shared" si="181"/>
        <v>#VALUE!</v>
      </c>
      <c r="CK93" s="38" t="e">
        <f t="shared" si="182"/>
        <v>#VALUE!</v>
      </c>
      <c r="CL93" s="38" t="e">
        <f t="shared" si="183"/>
        <v>#VALUE!</v>
      </c>
      <c r="CM93" s="38" t="e">
        <f t="shared" si="187"/>
        <v>#VALUE!</v>
      </c>
      <c r="CN93" s="38" t="e">
        <f t="shared" si="184"/>
        <v>#VALUE!</v>
      </c>
      <c r="CO93" s="35" t="s">
        <v>152</v>
      </c>
    </row>
    <row r="94" spans="1:93" s="18" customFormat="1" ht="63" hidden="1" x14ac:dyDescent="0.25">
      <c r="A94" s="36" t="s">
        <v>134</v>
      </c>
      <c r="B94" s="37" t="s">
        <v>135</v>
      </c>
      <c r="C94" s="35" t="s">
        <v>152</v>
      </c>
      <c r="D94" s="35" t="s">
        <v>152</v>
      </c>
      <c r="E94" s="35" t="s">
        <v>152</v>
      </c>
      <c r="F94" s="35" t="s">
        <v>152</v>
      </c>
      <c r="G94" s="35" t="s">
        <v>152</v>
      </c>
      <c r="H94" s="38">
        <v>0</v>
      </c>
      <c r="I94" s="38">
        <v>0</v>
      </c>
      <c r="J94" s="35" t="s">
        <v>152</v>
      </c>
      <c r="K94" s="38">
        <v>0</v>
      </c>
      <c r="L94" s="38">
        <v>0</v>
      </c>
      <c r="M94" s="35" t="s">
        <v>152</v>
      </c>
      <c r="N94" s="35" t="s">
        <v>152</v>
      </c>
      <c r="O94" s="35" t="s">
        <v>152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f t="shared" si="47"/>
        <v>0</v>
      </c>
      <c r="V94" s="38"/>
      <c r="W94" s="38">
        <v>0</v>
      </c>
      <c r="X94" s="38"/>
      <c r="Y94" s="38"/>
      <c r="Z94" s="38" t="e">
        <f t="shared" ref="Z94:Z116" si="207">AB94+AV94</f>
        <v>#VALUE!</v>
      </c>
      <c r="AA94" s="38"/>
      <c r="AB94" s="38"/>
      <c r="AC94" s="35" t="s">
        <v>152</v>
      </c>
      <c r="AD94" s="35" t="str">
        <f t="shared" si="204"/>
        <v>нд</v>
      </c>
      <c r="AE94" s="38">
        <v>0</v>
      </c>
      <c r="AF94" s="38">
        <f t="shared" si="205"/>
        <v>0</v>
      </c>
      <c r="AG94" s="38">
        <v>0</v>
      </c>
      <c r="AH94" s="38">
        <v>0</v>
      </c>
      <c r="AI94" s="38">
        <v>0</v>
      </c>
      <c r="AJ94" s="38">
        <v>0</v>
      </c>
      <c r="AK94" s="43">
        <v>0</v>
      </c>
      <c r="AL94" s="43">
        <f t="shared" si="206"/>
        <v>0</v>
      </c>
      <c r="AM94" s="43">
        <v>0</v>
      </c>
      <c r="AN94" s="43">
        <v>0</v>
      </c>
      <c r="AO94" s="43">
        <v>0</v>
      </c>
      <c r="AP94" s="43">
        <v>0</v>
      </c>
      <c r="AQ94" s="46" t="s">
        <v>152</v>
      </c>
      <c r="AR94" s="46" t="s">
        <v>152</v>
      </c>
      <c r="AS94" s="46" t="s">
        <v>152</v>
      </c>
      <c r="AT94" s="46" t="s">
        <v>152</v>
      </c>
      <c r="AU94" s="46" t="s">
        <v>152</v>
      </c>
      <c r="AV94" s="38" t="str">
        <f t="shared" si="193"/>
        <v>нд</v>
      </c>
      <c r="AW94" s="38" t="str">
        <f t="shared" si="194"/>
        <v>нд</v>
      </c>
      <c r="AX94" s="38" t="str">
        <f t="shared" si="195"/>
        <v>нд</v>
      </c>
      <c r="AY94" s="38" t="str">
        <f t="shared" si="203"/>
        <v>нд</v>
      </c>
      <c r="AZ94" s="38" t="str">
        <f t="shared" si="196"/>
        <v>нд</v>
      </c>
      <c r="BA94" s="46" t="s">
        <v>152</v>
      </c>
      <c r="BB94" s="46" t="s">
        <v>152</v>
      </c>
      <c r="BC94" s="46" t="s">
        <v>152</v>
      </c>
      <c r="BD94" s="46" t="s">
        <v>152</v>
      </c>
      <c r="BE94" s="46" t="s">
        <v>152</v>
      </c>
      <c r="BF94" s="46"/>
      <c r="BG94" s="46"/>
      <c r="BH94" s="38" t="str">
        <f t="shared" si="202"/>
        <v>нд</v>
      </c>
      <c r="BI94" s="46"/>
      <c r="BJ94" s="46"/>
      <c r="BK94" s="46" t="s">
        <v>152</v>
      </c>
      <c r="BL94" s="46" t="s">
        <v>152</v>
      </c>
      <c r="BM94" s="46" t="s">
        <v>152</v>
      </c>
      <c r="BN94" s="46" t="s">
        <v>152</v>
      </c>
      <c r="BO94" s="46" t="s">
        <v>152</v>
      </c>
      <c r="BP94" s="46" t="s">
        <v>152</v>
      </c>
      <c r="BQ94" s="46" t="s">
        <v>152</v>
      </c>
      <c r="BR94" s="46" t="s">
        <v>152</v>
      </c>
      <c r="BS94" s="46" t="s">
        <v>152</v>
      </c>
      <c r="BT94" s="46" t="s">
        <v>152</v>
      </c>
      <c r="BU94" s="46" t="s">
        <v>152</v>
      </c>
      <c r="BV94" s="46" t="s">
        <v>152</v>
      </c>
      <c r="BW94" s="46" t="s">
        <v>152</v>
      </c>
      <c r="BX94" s="46" t="s">
        <v>152</v>
      </c>
      <c r="BY94" s="46" t="s">
        <v>152</v>
      </c>
      <c r="BZ94" s="46" t="s">
        <v>152</v>
      </c>
      <c r="CA94" s="46" t="s">
        <v>152</v>
      </c>
      <c r="CB94" s="46" t="s">
        <v>152</v>
      </c>
      <c r="CC94" s="46" t="s">
        <v>152</v>
      </c>
      <c r="CD94" s="46" t="s">
        <v>152</v>
      </c>
      <c r="CE94" s="38" t="e">
        <f t="shared" si="177"/>
        <v>#VALUE!</v>
      </c>
      <c r="CF94" s="38" t="e">
        <f t="shared" si="178"/>
        <v>#VALUE!</v>
      </c>
      <c r="CG94" s="38" t="e">
        <f t="shared" si="179"/>
        <v>#VALUE!</v>
      </c>
      <c r="CH94" s="38" t="e">
        <f t="shared" si="186"/>
        <v>#VALUE!</v>
      </c>
      <c r="CI94" s="38" t="e">
        <f t="shared" si="180"/>
        <v>#VALUE!</v>
      </c>
      <c r="CJ94" s="38" t="e">
        <f t="shared" si="181"/>
        <v>#VALUE!</v>
      </c>
      <c r="CK94" s="38" t="e">
        <f t="shared" si="182"/>
        <v>#VALUE!</v>
      </c>
      <c r="CL94" s="38" t="e">
        <f t="shared" si="183"/>
        <v>#VALUE!</v>
      </c>
      <c r="CM94" s="38" t="e">
        <f t="shared" si="187"/>
        <v>#VALUE!</v>
      </c>
      <c r="CN94" s="38" t="e">
        <f t="shared" si="184"/>
        <v>#VALUE!</v>
      </c>
      <c r="CO94" s="35" t="s">
        <v>152</v>
      </c>
    </row>
    <row r="95" spans="1:93" s="18" customFormat="1" ht="31.5" hidden="1" x14ac:dyDescent="0.25">
      <c r="A95" s="36" t="s">
        <v>136</v>
      </c>
      <c r="B95" s="37" t="s">
        <v>137</v>
      </c>
      <c r="C95" s="35" t="s">
        <v>152</v>
      </c>
      <c r="D95" s="35" t="s">
        <v>152</v>
      </c>
      <c r="E95" s="35" t="s">
        <v>152</v>
      </c>
      <c r="F95" s="35" t="s">
        <v>152</v>
      </c>
      <c r="G95" s="35" t="s">
        <v>152</v>
      </c>
      <c r="H95" s="38">
        <v>0</v>
      </c>
      <c r="I95" s="38">
        <v>0</v>
      </c>
      <c r="J95" s="35" t="s">
        <v>152</v>
      </c>
      <c r="K95" s="38">
        <v>0</v>
      </c>
      <c r="L95" s="38">
        <v>0</v>
      </c>
      <c r="M95" s="35" t="s">
        <v>152</v>
      </c>
      <c r="N95" s="35" t="s">
        <v>152</v>
      </c>
      <c r="O95" s="35" t="s">
        <v>152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f t="shared" si="47"/>
        <v>0</v>
      </c>
      <c r="V95" s="38"/>
      <c r="W95" s="38">
        <v>0</v>
      </c>
      <c r="X95" s="38"/>
      <c r="Y95" s="38"/>
      <c r="Z95" s="38" t="e">
        <f t="shared" si="207"/>
        <v>#VALUE!</v>
      </c>
      <c r="AA95" s="38"/>
      <c r="AB95" s="38"/>
      <c r="AC95" s="35" t="s">
        <v>152</v>
      </c>
      <c r="AD95" s="35" t="str">
        <f t="shared" si="204"/>
        <v>нд</v>
      </c>
      <c r="AE95" s="38">
        <v>0</v>
      </c>
      <c r="AF95" s="38">
        <f t="shared" si="205"/>
        <v>0</v>
      </c>
      <c r="AG95" s="38">
        <v>0</v>
      </c>
      <c r="AH95" s="38">
        <v>0</v>
      </c>
      <c r="AI95" s="38">
        <v>0</v>
      </c>
      <c r="AJ95" s="38">
        <v>0</v>
      </c>
      <c r="AK95" s="43">
        <v>0</v>
      </c>
      <c r="AL95" s="43">
        <f t="shared" si="206"/>
        <v>0</v>
      </c>
      <c r="AM95" s="43">
        <v>0</v>
      </c>
      <c r="AN95" s="43">
        <v>0</v>
      </c>
      <c r="AO95" s="43">
        <v>0</v>
      </c>
      <c r="AP95" s="43">
        <v>0</v>
      </c>
      <c r="AQ95" s="46" t="s">
        <v>152</v>
      </c>
      <c r="AR95" s="46" t="s">
        <v>152</v>
      </c>
      <c r="AS95" s="46" t="s">
        <v>152</v>
      </c>
      <c r="AT95" s="46" t="s">
        <v>152</v>
      </c>
      <c r="AU95" s="46" t="s">
        <v>152</v>
      </c>
      <c r="AV95" s="38" t="str">
        <f t="shared" si="193"/>
        <v>нд</v>
      </c>
      <c r="AW95" s="38" t="str">
        <f t="shared" si="194"/>
        <v>нд</v>
      </c>
      <c r="AX95" s="38" t="str">
        <f t="shared" si="195"/>
        <v>нд</v>
      </c>
      <c r="AY95" s="38" t="str">
        <f t="shared" si="203"/>
        <v>нд</v>
      </c>
      <c r="AZ95" s="38" t="str">
        <f t="shared" si="196"/>
        <v>нд</v>
      </c>
      <c r="BA95" s="46" t="s">
        <v>152</v>
      </c>
      <c r="BB95" s="46" t="s">
        <v>152</v>
      </c>
      <c r="BC95" s="46" t="s">
        <v>152</v>
      </c>
      <c r="BD95" s="46" t="s">
        <v>152</v>
      </c>
      <c r="BE95" s="46" t="s">
        <v>152</v>
      </c>
      <c r="BF95" s="46"/>
      <c r="BG95" s="46"/>
      <c r="BH95" s="38" t="str">
        <f t="shared" ref="BH95:BH101" si="208">BC95</f>
        <v>нд</v>
      </c>
      <c r="BI95" s="46"/>
      <c r="BJ95" s="46"/>
      <c r="BK95" s="46" t="s">
        <v>152</v>
      </c>
      <c r="BL95" s="46" t="s">
        <v>152</v>
      </c>
      <c r="BM95" s="46" t="s">
        <v>152</v>
      </c>
      <c r="BN95" s="46" t="s">
        <v>152</v>
      </c>
      <c r="BO95" s="46" t="s">
        <v>152</v>
      </c>
      <c r="BP95" s="46" t="s">
        <v>152</v>
      </c>
      <c r="BQ95" s="46" t="s">
        <v>152</v>
      </c>
      <c r="BR95" s="46" t="s">
        <v>152</v>
      </c>
      <c r="BS95" s="46" t="s">
        <v>152</v>
      </c>
      <c r="BT95" s="46" t="s">
        <v>152</v>
      </c>
      <c r="BU95" s="46" t="s">
        <v>152</v>
      </c>
      <c r="BV95" s="46" t="s">
        <v>152</v>
      </c>
      <c r="BW95" s="46" t="s">
        <v>152</v>
      </c>
      <c r="BX95" s="46" t="s">
        <v>152</v>
      </c>
      <c r="BY95" s="46" t="s">
        <v>152</v>
      </c>
      <c r="BZ95" s="46" t="s">
        <v>152</v>
      </c>
      <c r="CA95" s="46" t="s">
        <v>152</v>
      </c>
      <c r="CB95" s="46" t="s">
        <v>152</v>
      </c>
      <c r="CC95" s="46" t="s">
        <v>152</v>
      </c>
      <c r="CD95" s="46" t="s">
        <v>152</v>
      </c>
      <c r="CE95" s="38" t="e">
        <f t="shared" si="177"/>
        <v>#VALUE!</v>
      </c>
      <c r="CF95" s="38" t="e">
        <f t="shared" si="178"/>
        <v>#VALUE!</v>
      </c>
      <c r="CG95" s="38" t="e">
        <f t="shared" si="179"/>
        <v>#VALUE!</v>
      </c>
      <c r="CH95" s="38" t="e">
        <f t="shared" si="186"/>
        <v>#VALUE!</v>
      </c>
      <c r="CI95" s="38" t="e">
        <f t="shared" si="180"/>
        <v>#VALUE!</v>
      </c>
      <c r="CJ95" s="38" t="e">
        <f t="shared" si="181"/>
        <v>#VALUE!</v>
      </c>
      <c r="CK95" s="38" t="e">
        <f t="shared" si="182"/>
        <v>#VALUE!</v>
      </c>
      <c r="CL95" s="38" t="e">
        <f t="shared" si="183"/>
        <v>#VALUE!</v>
      </c>
      <c r="CM95" s="38" t="e">
        <f t="shared" si="187"/>
        <v>#VALUE!</v>
      </c>
      <c r="CN95" s="38" t="e">
        <f t="shared" si="184"/>
        <v>#VALUE!</v>
      </c>
      <c r="CO95" s="35" t="s">
        <v>152</v>
      </c>
    </row>
    <row r="96" spans="1:93" s="18" customFormat="1" ht="47.25" hidden="1" x14ac:dyDescent="0.25">
      <c r="A96" s="36" t="s">
        <v>138</v>
      </c>
      <c r="B96" s="37" t="s">
        <v>139</v>
      </c>
      <c r="C96" s="35" t="s">
        <v>152</v>
      </c>
      <c r="D96" s="35" t="s">
        <v>152</v>
      </c>
      <c r="E96" s="35" t="s">
        <v>152</v>
      </c>
      <c r="F96" s="35" t="s">
        <v>152</v>
      </c>
      <c r="G96" s="35" t="s">
        <v>152</v>
      </c>
      <c r="H96" s="38">
        <v>0</v>
      </c>
      <c r="I96" s="38">
        <v>0</v>
      </c>
      <c r="J96" s="35" t="s">
        <v>152</v>
      </c>
      <c r="K96" s="38">
        <v>0</v>
      </c>
      <c r="L96" s="38">
        <v>0</v>
      </c>
      <c r="M96" s="35" t="s">
        <v>152</v>
      </c>
      <c r="N96" s="35" t="s">
        <v>152</v>
      </c>
      <c r="O96" s="35" t="s">
        <v>152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f t="shared" ref="U96:U115" si="209">T96</f>
        <v>0</v>
      </c>
      <c r="V96" s="38"/>
      <c r="W96" s="38">
        <v>0</v>
      </c>
      <c r="X96" s="38"/>
      <c r="Y96" s="38"/>
      <c r="Z96" s="38" t="e">
        <f t="shared" si="207"/>
        <v>#VALUE!</v>
      </c>
      <c r="AA96" s="38"/>
      <c r="AB96" s="38"/>
      <c r="AC96" s="35" t="s">
        <v>152</v>
      </c>
      <c r="AD96" s="35" t="str">
        <f t="shared" si="204"/>
        <v>нд</v>
      </c>
      <c r="AE96" s="38">
        <v>0</v>
      </c>
      <c r="AF96" s="38">
        <f t="shared" si="205"/>
        <v>0</v>
      </c>
      <c r="AG96" s="38">
        <v>0</v>
      </c>
      <c r="AH96" s="38">
        <v>0</v>
      </c>
      <c r="AI96" s="38">
        <v>0</v>
      </c>
      <c r="AJ96" s="38">
        <v>0</v>
      </c>
      <c r="AK96" s="43">
        <v>0</v>
      </c>
      <c r="AL96" s="43">
        <f t="shared" si="206"/>
        <v>0</v>
      </c>
      <c r="AM96" s="43">
        <v>0</v>
      </c>
      <c r="AN96" s="43">
        <v>0</v>
      </c>
      <c r="AO96" s="43">
        <v>0</v>
      </c>
      <c r="AP96" s="43">
        <v>0</v>
      </c>
      <c r="AQ96" s="46" t="s">
        <v>152</v>
      </c>
      <c r="AR96" s="46" t="s">
        <v>152</v>
      </c>
      <c r="AS96" s="46" t="s">
        <v>152</v>
      </c>
      <c r="AT96" s="46" t="s">
        <v>152</v>
      </c>
      <c r="AU96" s="46" t="s">
        <v>152</v>
      </c>
      <c r="AV96" s="38" t="str">
        <f t="shared" si="193"/>
        <v>нд</v>
      </c>
      <c r="AW96" s="38" t="str">
        <f t="shared" si="194"/>
        <v>нд</v>
      </c>
      <c r="AX96" s="38" t="str">
        <f t="shared" si="195"/>
        <v>нд</v>
      </c>
      <c r="AY96" s="38" t="str">
        <f t="shared" si="203"/>
        <v>нд</v>
      </c>
      <c r="AZ96" s="38" t="str">
        <f t="shared" si="196"/>
        <v>нд</v>
      </c>
      <c r="BA96" s="46" t="s">
        <v>152</v>
      </c>
      <c r="BB96" s="46" t="s">
        <v>152</v>
      </c>
      <c r="BC96" s="46" t="s">
        <v>152</v>
      </c>
      <c r="BD96" s="46" t="s">
        <v>152</v>
      </c>
      <c r="BE96" s="46" t="s">
        <v>152</v>
      </c>
      <c r="BF96" s="46"/>
      <c r="BG96" s="46"/>
      <c r="BH96" s="38" t="str">
        <f t="shared" si="208"/>
        <v>нд</v>
      </c>
      <c r="BI96" s="46"/>
      <c r="BJ96" s="46"/>
      <c r="BK96" s="46" t="s">
        <v>152</v>
      </c>
      <c r="BL96" s="46" t="s">
        <v>152</v>
      </c>
      <c r="BM96" s="46" t="s">
        <v>152</v>
      </c>
      <c r="BN96" s="46" t="s">
        <v>152</v>
      </c>
      <c r="BO96" s="46" t="s">
        <v>152</v>
      </c>
      <c r="BP96" s="46" t="s">
        <v>152</v>
      </c>
      <c r="BQ96" s="46" t="s">
        <v>152</v>
      </c>
      <c r="BR96" s="46" t="s">
        <v>152</v>
      </c>
      <c r="BS96" s="46" t="s">
        <v>152</v>
      </c>
      <c r="BT96" s="46" t="s">
        <v>152</v>
      </c>
      <c r="BU96" s="46" t="s">
        <v>152</v>
      </c>
      <c r="BV96" s="46" t="s">
        <v>152</v>
      </c>
      <c r="BW96" s="46" t="s">
        <v>152</v>
      </c>
      <c r="BX96" s="46" t="s">
        <v>152</v>
      </c>
      <c r="BY96" s="46" t="s">
        <v>152</v>
      </c>
      <c r="BZ96" s="46" t="s">
        <v>152</v>
      </c>
      <c r="CA96" s="46" t="s">
        <v>152</v>
      </c>
      <c r="CB96" s="46" t="s">
        <v>152</v>
      </c>
      <c r="CC96" s="46" t="s">
        <v>152</v>
      </c>
      <c r="CD96" s="46" t="s">
        <v>152</v>
      </c>
      <c r="CE96" s="38" t="e">
        <f t="shared" si="177"/>
        <v>#VALUE!</v>
      </c>
      <c r="CF96" s="38" t="e">
        <f t="shared" si="178"/>
        <v>#VALUE!</v>
      </c>
      <c r="CG96" s="38" t="e">
        <f t="shared" si="179"/>
        <v>#VALUE!</v>
      </c>
      <c r="CH96" s="38" t="e">
        <f t="shared" si="186"/>
        <v>#VALUE!</v>
      </c>
      <c r="CI96" s="38" t="e">
        <f t="shared" si="180"/>
        <v>#VALUE!</v>
      </c>
      <c r="CJ96" s="38" t="e">
        <f t="shared" si="181"/>
        <v>#VALUE!</v>
      </c>
      <c r="CK96" s="38" t="e">
        <f t="shared" si="182"/>
        <v>#VALUE!</v>
      </c>
      <c r="CL96" s="38" t="e">
        <f t="shared" si="183"/>
        <v>#VALUE!</v>
      </c>
      <c r="CM96" s="38" t="e">
        <f t="shared" si="187"/>
        <v>#VALUE!</v>
      </c>
      <c r="CN96" s="38" t="e">
        <f t="shared" si="184"/>
        <v>#VALUE!</v>
      </c>
      <c r="CO96" s="35" t="s">
        <v>152</v>
      </c>
    </row>
    <row r="97" spans="1:93" s="18" customFormat="1" ht="63" hidden="1" x14ac:dyDescent="0.25">
      <c r="A97" s="36" t="s">
        <v>140</v>
      </c>
      <c r="B97" s="37" t="s">
        <v>141</v>
      </c>
      <c r="C97" s="35" t="s">
        <v>152</v>
      </c>
      <c r="D97" s="35" t="s">
        <v>152</v>
      </c>
      <c r="E97" s="35" t="s">
        <v>152</v>
      </c>
      <c r="F97" s="35" t="s">
        <v>152</v>
      </c>
      <c r="G97" s="35" t="s">
        <v>152</v>
      </c>
      <c r="H97" s="38">
        <v>0</v>
      </c>
      <c r="I97" s="38">
        <v>0</v>
      </c>
      <c r="J97" s="35" t="s">
        <v>152</v>
      </c>
      <c r="K97" s="38">
        <v>0</v>
      </c>
      <c r="L97" s="38">
        <v>0</v>
      </c>
      <c r="M97" s="35" t="s">
        <v>152</v>
      </c>
      <c r="N97" s="35" t="s">
        <v>152</v>
      </c>
      <c r="O97" s="35" t="s">
        <v>152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f t="shared" si="209"/>
        <v>0</v>
      </c>
      <c r="V97" s="38"/>
      <c r="W97" s="38">
        <v>0</v>
      </c>
      <c r="X97" s="38"/>
      <c r="Y97" s="38"/>
      <c r="Z97" s="38" t="e">
        <f t="shared" si="207"/>
        <v>#VALUE!</v>
      </c>
      <c r="AA97" s="38"/>
      <c r="AB97" s="38"/>
      <c r="AC97" s="35" t="s">
        <v>152</v>
      </c>
      <c r="AD97" s="35" t="str">
        <f t="shared" si="204"/>
        <v>нд</v>
      </c>
      <c r="AE97" s="38">
        <v>0</v>
      </c>
      <c r="AF97" s="38">
        <f t="shared" si="205"/>
        <v>0</v>
      </c>
      <c r="AG97" s="38">
        <v>0</v>
      </c>
      <c r="AH97" s="38">
        <v>0</v>
      </c>
      <c r="AI97" s="38">
        <v>0</v>
      </c>
      <c r="AJ97" s="38">
        <v>0</v>
      </c>
      <c r="AK97" s="43">
        <v>0</v>
      </c>
      <c r="AL97" s="43">
        <f t="shared" si="206"/>
        <v>0</v>
      </c>
      <c r="AM97" s="43">
        <v>0</v>
      </c>
      <c r="AN97" s="43">
        <v>0</v>
      </c>
      <c r="AO97" s="43">
        <v>0</v>
      </c>
      <c r="AP97" s="43">
        <v>0</v>
      </c>
      <c r="AQ97" s="46" t="s">
        <v>152</v>
      </c>
      <c r="AR97" s="46" t="s">
        <v>152</v>
      </c>
      <c r="AS97" s="46" t="s">
        <v>152</v>
      </c>
      <c r="AT97" s="46" t="s">
        <v>152</v>
      </c>
      <c r="AU97" s="46" t="s">
        <v>152</v>
      </c>
      <c r="AV97" s="38" t="str">
        <f t="shared" si="193"/>
        <v>нд</v>
      </c>
      <c r="AW97" s="38" t="str">
        <f t="shared" si="194"/>
        <v>нд</v>
      </c>
      <c r="AX97" s="38" t="str">
        <f t="shared" si="195"/>
        <v>нд</v>
      </c>
      <c r="AY97" s="38" t="str">
        <f t="shared" si="203"/>
        <v>нд</v>
      </c>
      <c r="AZ97" s="38" t="str">
        <f t="shared" si="196"/>
        <v>нд</v>
      </c>
      <c r="BA97" s="46" t="s">
        <v>152</v>
      </c>
      <c r="BB97" s="46" t="s">
        <v>152</v>
      </c>
      <c r="BC97" s="46" t="s">
        <v>152</v>
      </c>
      <c r="BD97" s="46" t="s">
        <v>152</v>
      </c>
      <c r="BE97" s="46" t="s">
        <v>152</v>
      </c>
      <c r="BF97" s="46"/>
      <c r="BG97" s="46"/>
      <c r="BH97" s="38" t="str">
        <f t="shared" si="208"/>
        <v>нд</v>
      </c>
      <c r="BI97" s="46"/>
      <c r="BJ97" s="46"/>
      <c r="BK97" s="46" t="s">
        <v>152</v>
      </c>
      <c r="BL97" s="46" t="s">
        <v>152</v>
      </c>
      <c r="BM97" s="46" t="s">
        <v>152</v>
      </c>
      <c r="BN97" s="46" t="s">
        <v>152</v>
      </c>
      <c r="BO97" s="46" t="s">
        <v>152</v>
      </c>
      <c r="BP97" s="46" t="s">
        <v>152</v>
      </c>
      <c r="BQ97" s="46" t="s">
        <v>152</v>
      </c>
      <c r="BR97" s="46" t="s">
        <v>152</v>
      </c>
      <c r="BS97" s="46" t="s">
        <v>152</v>
      </c>
      <c r="BT97" s="46" t="s">
        <v>152</v>
      </c>
      <c r="BU97" s="46" t="s">
        <v>152</v>
      </c>
      <c r="BV97" s="46" t="s">
        <v>152</v>
      </c>
      <c r="BW97" s="46" t="s">
        <v>152</v>
      </c>
      <c r="BX97" s="46" t="s">
        <v>152</v>
      </c>
      <c r="BY97" s="46" t="s">
        <v>152</v>
      </c>
      <c r="BZ97" s="46" t="s">
        <v>152</v>
      </c>
      <c r="CA97" s="46" t="s">
        <v>152</v>
      </c>
      <c r="CB97" s="46" t="s">
        <v>152</v>
      </c>
      <c r="CC97" s="46" t="s">
        <v>152</v>
      </c>
      <c r="CD97" s="46" t="s">
        <v>152</v>
      </c>
      <c r="CE97" s="38" t="e">
        <f t="shared" si="177"/>
        <v>#VALUE!</v>
      </c>
      <c r="CF97" s="38" t="e">
        <f t="shared" si="178"/>
        <v>#VALUE!</v>
      </c>
      <c r="CG97" s="38" t="e">
        <f t="shared" si="179"/>
        <v>#VALUE!</v>
      </c>
      <c r="CH97" s="38" t="e">
        <f t="shared" si="186"/>
        <v>#VALUE!</v>
      </c>
      <c r="CI97" s="38" t="e">
        <f t="shared" si="180"/>
        <v>#VALUE!</v>
      </c>
      <c r="CJ97" s="38" t="e">
        <f t="shared" si="181"/>
        <v>#VALUE!</v>
      </c>
      <c r="CK97" s="38" t="e">
        <f t="shared" si="182"/>
        <v>#VALUE!</v>
      </c>
      <c r="CL97" s="38" t="e">
        <f t="shared" si="183"/>
        <v>#VALUE!</v>
      </c>
      <c r="CM97" s="38" t="e">
        <f t="shared" si="187"/>
        <v>#VALUE!</v>
      </c>
      <c r="CN97" s="38" t="e">
        <f t="shared" si="184"/>
        <v>#VALUE!</v>
      </c>
      <c r="CO97" s="35" t="s">
        <v>152</v>
      </c>
    </row>
    <row r="98" spans="1:93" s="18" customFormat="1" ht="63" hidden="1" x14ac:dyDescent="0.25">
      <c r="A98" s="36" t="s">
        <v>142</v>
      </c>
      <c r="B98" s="37" t="s">
        <v>143</v>
      </c>
      <c r="C98" s="35" t="s">
        <v>152</v>
      </c>
      <c r="D98" s="35" t="s">
        <v>152</v>
      </c>
      <c r="E98" s="35" t="s">
        <v>152</v>
      </c>
      <c r="F98" s="35" t="s">
        <v>152</v>
      </c>
      <c r="G98" s="35" t="s">
        <v>152</v>
      </c>
      <c r="H98" s="38">
        <v>0</v>
      </c>
      <c r="I98" s="38">
        <v>0</v>
      </c>
      <c r="J98" s="35" t="s">
        <v>152</v>
      </c>
      <c r="K98" s="38">
        <v>0</v>
      </c>
      <c r="L98" s="38">
        <v>0</v>
      </c>
      <c r="M98" s="35" t="s">
        <v>152</v>
      </c>
      <c r="N98" s="35" t="s">
        <v>152</v>
      </c>
      <c r="O98" s="35" t="s">
        <v>152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f t="shared" si="209"/>
        <v>0</v>
      </c>
      <c r="V98" s="38"/>
      <c r="W98" s="38">
        <v>0</v>
      </c>
      <c r="X98" s="38"/>
      <c r="Y98" s="38"/>
      <c r="Z98" s="38" t="e">
        <f t="shared" si="207"/>
        <v>#VALUE!</v>
      </c>
      <c r="AA98" s="38"/>
      <c r="AB98" s="38"/>
      <c r="AC98" s="35" t="s">
        <v>152</v>
      </c>
      <c r="AD98" s="35" t="str">
        <f t="shared" si="204"/>
        <v>нд</v>
      </c>
      <c r="AE98" s="38">
        <v>0</v>
      </c>
      <c r="AF98" s="38">
        <f t="shared" si="205"/>
        <v>0</v>
      </c>
      <c r="AG98" s="38">
        <v>0</v>
      </c>
      <c r="AH98" s="38">
        <v>0</v>
      </c>
      <c r="AI98" s="38">
        <v>0</v>
      </c>
      <c r="AJ98" s="38">
        <v>0</v>
      </c>
      <c r="AK98" s="43">
        <v>0</v>
      </c>
      <c r="AL98" s="43">
        <f t="shared" si="206"/>
        <v>0</v>
      </c>
      <c r="AM98" s="43">
        <v>0</v>
      </c>
      <c r="AN98" s="43">
        <v>0</v>
      </c>
      <c r="AO98" s="43">
        <v>0</v>
      </c>
      <c r="AP98" s="43">
        <v>0</v>
      </c>
      <c r="AQ98" s="46" t="s">
        <v>152</v>
      </c>
      <c r="AR98" s="46" t="s">
        <v>152</v>
      </c>
      <c r="AS98" s="46" t="s">
        <v>152</v>
      </c>
      <c r="AT98" s="46" t="s">
        <v>152</v>
      </c>
      <c r="AU98" s="46" t="s">
        <v>152</v>
      </c>
      <c r="AV98" s="38" t="str">
        <f t="shared" si="193"/>
        <v>нд</v>
      </c>
      <c r="AW98" s="38" t="str">
        <f t="shared" si="194"/>
        <v>нд</v>
      </c>
      <c r="AX98" s="38" t="str">
        <f t="shared" si="195"/>
        <v>нд</v>
      </c>
      <c r="AY98" s="38" t="str">
        <f t="shared" si="203"/>
        <v>нд</v>
      </c>
      <c r="AZ98" s="38" t="str">
        <f t="shared" si="196"/>
        <v>нд</v>
      </c>
      <c r="BA98" s="46" t="s">
        <v>152</v>
      </c>
      <c r="BB98" s="46" t="s">
        <v>152</v>
      </c>
      <c r="BC98" s="46" t="s">
        <v>152</v>
      </c>
      <c r="BD98" s="46" t="s">
        <v>152</v>
      </c>
      <c r="BE98" s="46" t="s">
        <v>152</v>
      </c>
      <c r="BF98" s="46"/>
      <c r="BG98" s="46"/>
      <c r="BH98" s="38" t="str">
        <f t="shared" si="208"/>
        <v>нд</v>
      </c>
      <c r="BI98" s="46"/>
      <c r="BJ98" s="46"/>
      <c r="BK98" s="46" t="s">
        <v>152</v>
      </c>
      <c r="BL98" s="46" t="s">
        <v>152</v>
      </c>
      <c r="BM98" s="46" t="s">
        <v>152</v>
      </c>
      <c r="BN98" s="46" t="s">
        <v>152</v>
      </c>
      <c r="BO98" s="46" t="s">
        <v>152</v>
      </c>
      <c r="BP98" s="46" t="s">
        <v>152</v>
      </c>
      <c r="BQ98" s="46" t="s">
        <v>152</v>
      </c>
      <c r="BR98" s="46" t="s">
        <v>152</v>
      </c>
      <c r="BS98" s="46" t="s">
        <v>152</v>
      </c>
      <c r="BT98" s="46" t="s">
        <v>152</v>
      </c>
      <c r="BU98" s="46" t="s">
        <v>152</v>
      </c>
      <c r="BV98" s="46" t="s">
        <v>152</v>
      </c>
      <c r="BW98" s="46" t="s">
        <v>152</v>
      </c>
      <c r="BX98" s="46" t="s">
        <v>152</v>
      </c>
      <c r="BY98" s="46" t="s">
        <v>152</v>
      </c>
      <c r="BZ98" s="46" t="s">
        <v>152</v>
      </c>
      <c r="CA98" s="46" t="s">
        <v>152</v>
      </c>
      <c r="CB98" s="46" t="s">
        <v>152</v>
      </c>
      <c r="CC98" s="46" t="s">
        <v>152</v>
      </c>
      <c r="CD98" s="46" t="s">
        <v>152</v>
      </c>
      <c r="CE98" s="38" t="e">
        <f t="shared" si="177"/>
        <v>#VALUE!</v>
      </c>
      <c r="CF98" s="38" t="e">
        <f t="shared" si="178"/>
        <v>#VALUE!</v>
      </c>
      <c r="CG98" s="38" t="e">
        <f t="shared" si="179"/>
        <v>#VALUE!</v>
      </c>
      <c r="CH98" s="38" t="e">
        <f t="shared" si="186"/>
        <v>#VALUE!</v>
      </c>
      <c r="CI98" s="38" t="e">
        <f t="shared" si="180"/>
        <v>#VALUE!</v>
      </c>
      <c r="CJ98" s="38" t="e">
        <f t="shared" si="181"/>
        <v>#VALUE!</v>
      </c>
      <c r="CK98" s="38" t="e">
        <f t="shared" si="182"/>
        <v>#VALUE!</v>
      </c>
      <c r="CL98" s="38" t="e">
        <f t="shared" si="183"/>
        <v>#VALUE!</v>
      </c>
      <c r="CM98" s="38" t="e">
        <f t="shared" si="187"/>
        <v>#VALUE!</v>
      </c>
      <c r="CN98" s="38" t="e">
        <f t="shared" si="184"/>
        <v>#VALUE!</v>
      </c>
      <c r="CO98" s="35" t="s">
        <v>152</v>
      </c>
    </row>
    <row r="99" spans="1:93" s="18" customFormat="1" ht="63" hidden="1" x14ac:dyDescent="0.25">
      <c r="A99" s="36" t="s">
        <v>144</v>
      </c>
      <c r="B99" s="37" t="s">
        <v>145</v>
      </c>
      <c r="C99" s="35" t="s">
        <v>152</v>
      </c>
      <c r="D99" s="35" t="s">
        <v>152</v>
      </c>
      <c r="E99" s="35" t="s">
        <v>152</v>
      </c>
      <c r="F99" s="35" t="s">
        <v>152</v>
      </c>
      <c r="G99" s="35" t="s">
        <v>152</v>
      </c>
      <c r="H99" s="38">
        <v>0</v>
      </c>
      <c r="I99" s="38">
        <v>0</v>
      </c>
      <c r="J99" s="35" t="s">
        <v>152</v>
      </c>
      <c r="K99" s="38">
        <v>0</v>
      </c>
      <c r="L99" s="38">
        <v>0</v>
      </c>
      <c r="M99" s="35" t="s">
        <v>152</v>
      </c>
      <c r="N99" s="35" t="s">
        <v>152</v>
      </c>
      <c r="O99" s="35" t="s">
        <v>152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f t="shared" si="209"/>
        <v>0</v>
      </c>
      <c r="V99" s="38"/>
      <c r="W99" s="38">
        <v>0</v>
      </c>
      <c r="X99" s="38"/>
      <c r="Y99" s="38"/>
      <c r="Z99" s="38" t="e">
        <f t="shared" si="207"/>
        <v>#VALUE!</v>
      </c>
      <c r="AA99" s="38"/>
      <c r="AB99" s="38"/>
      <c r="AC99" s="35" t="s">
        <v>152</v>
      </c>
      <c r="AD99" s="35" t="str">
        <f t="shared" si="204"/>
        <v>нд</v>
      </c>
      <c r="AE99" s="38">
        <v>0</v>
      </c>
      <c r="AF99" s="38">
        <f t="shared" si="205"/>
        <v>0</v>
      </c>
      <c r="AG99" s="38">
        <v>0</v>
      </c>
      <c r="AH99" s="38">
        <v>0</v>
      </c>
      <c r="AI99" s="38">
        <v>0</v>
      </c>
      <c r="AJ99" s="38">
        <v>0</v>
      </c>
      <c r="AK99" s="43">
        <v>0</v>
      </c>
      <c r="AL99" s="43">
        <f t="shared" si="206"/>
        <v>0</v>
      </c>
      <c r="AM99" s="43">
        <v>0</v>
      </c>
      <c r="AN99" s="43">
        <v>0</v>
      </c>
      <c r="AO99" s="43">
        <v>0</v>
      </c>
      <c r="AP99" s="43">
        <v>0</v>
      </c>
      <c r="AQ99" s="46" t="s">
        <v>152</v>
      </c>
      <c r="AR99" s="46" t="s">
        <v>152</v>
      </c>
      <c r="AS99" s="46" t="s">
        <v>152</v>
      </c>
      <c r="AT99" s="46" t="s">
        <v>152</v>
      </c>
      <c r="AU99" s="46" t="s">
        <v>152</v>
      </c>
      <c r="AV99" s="38" t="str">
        <f t="shared" si="193"/>
        <v>нд</v>
      </c>
      <c r="AW99" s="38" t="str">
        <f t="shared" si="194"/>
        <v>нд</v>
      </c>
      <c r="AX99" s="38" t="str">
        <f t="shared" si="195"/>
        <v>нд</v>
      </c>
      <c r="AY99" s="38" t="str">
        <f t="shared" si="203"/>
        <v>нд</v>
      </c>
      <c r="AZ99" s="38" t="str">
        <f t="shared" si="196"/>
        <v>нд</v>
      </c>
      <c r="BA99" s="46" t="s">
        <v>152</v>
      </c>
      <c r="BB99" s="46" t="s">
        <v>152</v>
      </c>
      <c r="BC99" s="46" t="s">
        <v>152</v>
      </c>
      <c r="BD99" s="46" t="s">
        <v>152</v>
      </c>
      <c r="BE99" s="46" t="s">
        <v>152</v>
      </c>
      <c r="BF99" s="46"/>
      <c r="BG99" s="46"/>
      <c r="BH99" s="38" t="str">
        <f t="shared" si="208"/>
        <v>нд</v>
      </c>
      <c r="BI99" s="46"/>
      <c r="BJ99" s="46"/>
      <c r="BK99" s="46" t="s">
        <v>152</v>
      </c>
      <c r="BL99" s="46" t="s">
        <v>152</v>
      </c>
      <c r="BM99" s="46" t="s">
        <v>152</v>
      </c>
      <c r="BN99" s="46" t="s">
        <v>152</v>
      </c>
      <c r="BO99" s="46" t="s">
        <v>152</v>
      </c>
      <c r="BP99" s="46" t="s">
        <v>152</v>
      </c>
      <c r="BQ99" s="46" t="s">
        <v>152</v>
      </c>
      <c r="BR99" s="46" t="s">
        <v>152</v>
      </c>
      <c r="BS99" s="46" t="s">
        <v>152</v>
      </c>
      <c r="BT99" s="46" t="s">
        <v>152</v>
      </c>
      <c r="BU99" s="46" t="s">
        <v>152</v>
      </c>
      <c r="BV99" s="46" t="s">
        <v>152</v>
      </c>
      <c r="BW99" s="46" t="s">
        <v>152</v>
      </c>
      <c r="BX99" s="46" t="s">
        <v>152</v>
      </c>
      <c r="BY99" s="46" t="s">
        <v>152</v>
      </c>
      <c r="BZ99" s="46" t="s">
        <v>152</v>
      </c>
      <c r="CA99" s="46" t="s">
        <v>152</v>
      </c>
      <c r="CB99" s="46" t="s">
        <v>152</v>
      </c>
      <c r="CC99" s="46" t="s">
        <v>152</v>
      </c>
      <c r="CD99" s="46" t="s">
        <v>152</v>
      </c>
      <c r="CE99" s="38" t="e">
        <f t="shared" si="177"/>
        <v>#VALUE!</v>
      </c>
      <c r="CF99" s="38" t="e">
        <f t="shared" si="178"/>
        <v>#VALUE!</v>
      </c>
      <c r="CG99" s="38" t="e">
        <f t="shared" si="179"/>
        <v>#VALUE!</v>
      </c>
      <c r="CH99" s="38" t="e">
        <f t="shared" si="186"/>
        <v>#VALUE!</v>
      </c>
      <c r="CI99" s="38" t="e">
        <f t="shared" si="180"/>
        <v>#VALUE!</v>
      </c>
      <c r="CJ99" s="38" t="e">
        <f t="shared" si="181"/>
        <v>#VALUE!</v>
      </c>
      <c r="CK99" s="38" t="e">
        <f t="shared" si="182"/>
        <v>#VALUE!</v>
      </c>
      <c r="CL99" s="38" t="e">
        <f t="shared" si="183"/>
        <v>#VALUE!</v>
      </c>
      <c r="CM99" s="38" t="e">
        <f t="shared" si="187"/>
        <v>#VALUE!</v>
      </c>
      <c r="CN99" s="38" t="e">
        <f t="shared" si="184"/>
        <v>#VALUE!</v>
      </c>
      <c r="CO99" s="35" t="s">
        <v>152</v>
      </c>
    </row>
    <row r="100" spans="1:93" s="18" customFormat="1" ht="47.25" hidden="1" x14ac:dyDescent="0.25">
      <c r="A100" s="36" t="s">
        <v>146</v>
      </c>
      <c r="B100" s="37" t="s">
        <v>147</v>
      </c>
      <c r="C100" s="35" t="s">
        <v>152</v>
      </c>
      <c r="D100" s="35" t="s">
        <v>152</v>
      </c>
      <c r="E100" s="35" t="s">
        <v>152</v>
      </c>
      <c r="F100" s="35" t="s">
        <v>152</v>
      </c>
      <c r="G100" s="35" t="s">
        <v>152</v>
      </c>
      <c r="H100" s="38">
        <v>0</v>
      </c>
      <c r="I100" s="38">
        <v>0</v>
      </c>
      <c r="J100" s="35" t="s">
        <v>152</v>
      </c>
      <c r="K100" s="38">
        <v>0</v>
      </c>
      <c r="L100" s="38">
        <v>0</v>
      </c>
      <c r="M100" s="35" t="s">
        <v>152</v>
      </c>
      <c r="N100" s="35" t="s">
        <v>152</v>
      </c>
      <c r="O100" s="35" t="s">
        <v>152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f t="shared" si="209"/>
        <v>0</v>
      </c>
      <c r="V100" s="38"/>
      <c r="W100" s="38">
        <v>0</v>
      </c>
      <c r="X100" s="38"/>
      <c r="Y100" s="38"/>
      <c r="Z100" s="38" t="e">
        <f t="shared" si="207"/>
        <v>#VALUE!</v>
      </c>
      <c r="AA100" s="38"/>
      <c r="AB100" s="38"/>
      <c r="AC100" s="35" t="s">
        <v>152</v>
      </c>
      <c r="AD100" s="35" t="str">
        <f t="shared" si="204"/>
        <v>нд</v>
      </c>
      <c r="AE100" s="38">
        <v>0</v>
      </c>
      <c r="AF100" s="38">
        <f t="shared" si="205"/>
        <v>0</v>
      </c>
      <c r="AG100" s="38">
        <v>0</v>
      </c>
      <c r="AH100" s="38">
        <v>0</v>
      </c>
      <c r="AI100" s="38">
        <v>0</v>
      </c>
      <c r="AJ100" s="38">
        <v>0</v>
      </c>
      <c r="AK100" s="43">
        <v>0</v>
      </c>
      <c r="AL100" s="43">
        <f t="shared" si="206"/>
        <v>0</v>
      </c>
      <c r="AM100" s="43">
        <v>0</v>
      </c>
      <c r="AN100" s="43">
        <v>0</v>
      </c>
      <c r="AO100" s="43">
        <v>0</v>
      </c>
      <c r="AP100" s="43">
        <v>0</v>
      </c>
      <c r="AQ100" s="46" t="s">
        <v>152</v>
      </c>
      <c r="AR100" s="46" t="s">
        <v>152</v>
      </c>
      <c r="AS100" s="46" t="s">
        <v>152</v>
      </c>
      <c r="AT100" s="46" t="s">
        <v>152</v>
      </c>
      <c r="AU100" s="46" t="s">
        <v>152</v>
      </c>
      <c r="AV100" s="38" t="str">
        <f t="shared" si="193"/>
        <v>нд</v>
      </c>
      <c r="AW100" s="38" t="str">
        <f t="shared" si="194"/>
        <v>нд</v>
      </c>
      <c r="AX100" s="38" t="str">
        <f t="shared" si="195"/>
        <v>нд</v>
      </c>
      <c r="AY100" s="38" t="str">
        <f t="shared" si="203"/>
        <v>нд</v>
      </c>
      <c r="AZ100" s="38" t="str">
        <f t="shared" si="196"/>
        <v>нд</v>
      </c>
      <c r="BA100" s="46" t="s">
        <v>152</v>
      </c>
      <c r="BB100" s="46" t="s">
        <v>152</v>
      </c>
      <c r="BC100" s="46" t="s">
        <v>152</v>
      </c>
      <c r="BD100" s="46" t="s">
        <v>152</v>
      </c>
      <c r="BE100" s="46" t="s">
        <v>152</v>
      </c>
      <c r="BF100" s="46"/>
      <c r="BG100" s="46"/>
      <c r="BH100" s="38" t="str">
        <f t="shared" si="208"/>
        <v>нд</v>
      </c>
      <c r="BI100" s="46"/>
      <c r="BJ100" s="46"/>
      <c r="BK100" s="46" t="s">
        <v>152</v>
      </c>
      <c r="BL100" s="46" t="s">
        <v>152</v>
      </c>
      <c r="BM100" s="46" t="s">
        <v>152</v>
      </c>
      <c r="BN100" s="46" t="s">
        <v>152</v>
      </c>
      <c r="BO100" s="46" t="s">
        <v>152</v>
      </c>
      <c r="BP100" s="46" t="s">
        <v>152</v>
      </c>
      <c r="BQ100" s="46" t="s">
        <v>152</v>
      </c>
      <c r="BR100" s="46" t="s">
        <v>152</v>
      </c>
      <c r="BS100" s="46" t="s">
        <v>152</v>
      </c>
      <c r="BT100" s="46" t="s">
        <v>152</v>
      </c>
      <c r="BU100" s="46" t="s">
        <v>152</v>
      </c>
      <c r="BV100" s="46" t="s">
        <v>152</v>
      </c>
      <c r="BW100" s="46" t="s">
        <v>152</v>
      </c>
      <c r="BX100" s="46" t="s">
        <v>152</v>
      </c>
      <c r="BY100" s="46" t="s">
        <v>152</v>
      </c>
      <c r="BZ100" s="46" t="s">
        <v>152</v>
      </c>
      <c r="CA100" s="46" t="s">
        <v>152</v>
      </c>
      <c r="CB100" s="46" t="s">
        <v>152</v>
      </c>
      <c r="CC100" s="46" t="s">
        <v>152</v>
      </c>
      <c r="CD100" s="46" t="s">
        <v>152</v>
      </c>
      <c r="CE100" s="38" t="e">
        <f t="shared" si="177"/>
        <v>#VALUE!</v>
      </c>
      <c r="CF100" s="38" t="e">
        <f t="shared" si="178"/>
        <v>#VALUE!</v>
      </c>
      <c r="CG100" s="38" t="e">
        <f t="shared" si="179"/>
        <v>#VALUE!</v>
      </c>
      <c r="CH100" s="38" t="e">
        <f t="shared" si="186"/>
        <v>#VALUE!</v>
      </c>
      <c r="CI100" s="38" t="e">
        <f t="shared" si="180"/>
        <v>#VALUE!</v>
      </c>
      <c r="CJ100" s="38" t="e">
        <f t="shared" si="181"/>
        <v>#VALUE!</v>
      </c>
      <c r="CK100" s="38" t="e">
        <f t="shared" si="182"/>
        <v>#VALUE!</v>
      </c>
      <c r="CL100" s="38" t="e">
        <f t="shared" si="183"/>
        <v>#VALUE!</v>
      </c>
      <c r="CM100" s="38" t="e">
        <f t="shared" si="187"/>
        <v>#VALUE!</v>
      </c>
      <c r="CN100" s="38" t="e">
        <f t="shared" si="184"/>
        <v>#VALUE!</v>
      </c>
      <c r="CO100" s="35" t="s">
        <v>152</v>
      </c>
    </row>
    <row r="101" spans="1:93" s="18" customFormat="1" ht="47.25" hidden="1" x14ac:dyDescent="0.25">
      <c r="A101" s="36" t="s">
        <v>148</v>
      </c>
      <c r="B101" s="37" t="s">
        <v>149</v>
      </c>
      <c r="C101" s="35" t="s">
        <v>152</v>
      </c>
      <c r="D101" s="35" t="s">
        <v>152</v>
      </c>
      <c r="E101" s="35" t="s">
        <v>152</v>
      </c>
      <c r="F101" s="35" t="s">
        <v>152</v>
      </c>
      <c r="G101" s="35" t="s">
        <v>152</v>
      </c>
      <c r="H101" s="38">
        <v>0</v>
      </c>
      <c r="I101" s="38">
        <v>0</v>
      </c>
      <c r="J101" s="35" t="s">
        <v>152</v>
      </c>
      <c r="K101" s="38">
        <v>0</v>
      </c>
      <c r="L101" s="38">
        <v>0</v>
      </c>
      <c r="M101" s="35" t="s">
        <v>152</v>
      </c>
      <c r="N101" s="35" t="s">
        <v>152</v>
      </c>
      <c r="O101" s="35" t="s">
        <v>152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f t="shared" si="209"/>
        <v>0</v>
      </c>
      <c r="V101" s="38"/>
      <c r="W101" s="38">
        <v>0</v>
      </c>
      <c r="X101" s="38"/>
      <c r="Y101" s="38"/>
      <c r="Z101" s="38" t="e">
        <f t="shared" si="207"/>
        <v>#VALUE!</v>
      </c>
      <c r="AA101" s="38"/>
      <c r="AB101" s="38"/>
      <c r="AC101" s="35" t="s">
        <v>152</v>
      </c>
      <c r="AD101" s="35" t="str">
        <f t="shared" si="204"/>
        <v>нд</v>
      </c>
      <c r="AE101" s="38">
        <v>0</v>
      </c>
      <c r="AF101" s="38">
        <f t="shared" si="205"/>
        <v>0</v>
      </c>
      <c r="AG101" s="38">
        <v>0</v>
      </c>
      <c r="AH101" s="38">
        <v>0</v>
      </c>
      <c r="AI101" s="38">
        <v>0</v>
      </c>
      <c r="AJ101" s="38">
        <v>0</v>
      </c>
      <c r="AK101" s="43">
        <v>0</v>
      </c>
      <c r="AL101" s="43">
        <f t="shared" si="206"/>
        <v>0</v>
      </c>
      <c r="AM101" s="43">
        <v>0</v>
      </c>
      <c r="AN101" s="43">
        <v>0</v>
      </c>
      <c r="AO101" s="43">
        <v>0</v>
      </c>
      <c r="AP101" s="43">
        <v>0</v>
      </c>
      <c r="AQ101" s="46" t="s">
        <v>152</v>
      </c>
      <c r="AR101" s="46" t="s">
        <v>152</v>
      </c>
      <c r="AS101" s="46" t="s">
        <v>152</v>
      </c>
      <c r="AT101" s="46" t="s">
        <v>152</v>
      </c>
      <c r="AU101" s="46" t="s">
        <v>152</v>
      </c>
      <c r="AV101" s="38" t="str">
        <f t="shared" si="193"/>
        <v>нд</v>
      </c>
      <c r="AW101" s="38" t="str">
        <f t="shared" si="194"/>
        <v>нд</v>
      </c>
      <c r="AX101" s="38" t="str">
        <f t="shared" si="195"/>
        <v>нд</v>
      </c>
      <c r="AY101" s="38" t="str">
        <f t="shared" si="203"/>
        <v>нд</v>
      </c>
      <c r="AZ101" s="38" t="str">
        <f t="shared" si="196"/>
        <v>нд</v>
      </c>
      <c r="BA101" s="46" t="s">
        <v>152</v>
      </c>
      <c r="BB101" s="46" t="s">
        <v>152</v>
      </c>
      <c r="BC101" s="46" t="s">
        <v>152</v>
      </c>
      <c r="BD101" s="46" t="s">
        <v>152</v>
      </c>
      <c r="BE101" s="46" t="s">
        <v>152</v>
      </c>
      <c r="BF101" s="46"/>
      <c r="BG101" s="46"/>
      <c r="BH101" s="38" t="str">
        <f t="shared" si="208"/>
        <v>нд</v>
      </c>
      <c r="BI101" s="46"/>
      <c r="BJ101" s="46"/>
      <c r="BK101" s="46" t="s">
        <v>152</v>
      </c>
      <c r="BL101" s="46" t="s">
        <v>152</v>
      </c>
      <c r="BM101" s="46" t="s">
        <v>152</v>
      </c>
      <c r="BN101" s="46" t="s">
        <v>152</v>
      </c>
      <c r="BO101" s="46" t="s">
        <v>152</v>
      </c>
      <c r="BP101" s="46" t="s">
        <v>152</v>
      </c>
      <c r="BQ101" s="46" t="s">
        <v>152</v>
      </c>
      <c r="BR101" s="46" t="s">
        <v>152</v>
      </c>
      <c r="BS101" s="46" t="s">
        <v>152</v>
      </c>
      <c r="BT101" s="46" t="s">
        <v>152</v>
      </c>
      <c r="BU101" s="46" t="s">
        <v>152</v>
      </c>
      <c r="BV101" s="46" t="s">
        <v>152</v>
      </c>
      <c r="BW101" s="46" t="s">
        <v>152</v>
      </c>
      <c r="BX101" s="46" t="s">
        <v>152</v>
      </c>
      <c r="BY101" s="46" t="s">
        <v>152</v>
      </c>
      <c r="BZ101" s="46" t="s">
        <v>152</v>
      </c>
      <c r="CA101" s="46" t="s">
        <v>152</v>
      </c>
      <c r="CB101" s="46" t="s">
        <v>152</v>
      </c>
      <c r="CC101" s="46" t="s">
        <v>152</v>
      </c>
      <c r="CD101" s="46" t="s">
        <v>152</v>
      </c>
      <c r="CE101" s="38" t="e">
        <f t="shared" si="177"/>
        <v>#VALUE!</v>
      </c>
      <c r="CF101" s="38" t="e">
        <f t="shared" si="178"/>
        <v>#VALUE!</v>
      </c>
      <c r="CG101" s="38" t="e">
        <f t="shared" si="179"/>
        <v>#VALUE!</v>
      </c>
      <c r="CH101" s="38" t="e">
        <f t="shared" si="186"/>
        <v>#VALUE!</v>
      </c>
      <c r="CI101" s="38" t="e">
        <f t="shared" si="180"/>
        <v>#VALUE!</v>
      </c>
      <c r="CJ101" s="38" t="e">
        <f t="shared" si="181"/>
        <v>#VALUE!</v>
      </c>
      <c r="CK101" s="38" t="e">
        <f t="shared" si="182"/>
        <v>#VALUE!</v>
      </c>
      <c r="CL101" s="38" t="e">
        <f t="shared" si="183"/>
        <v>#VALUE!</v>
      </c>
      <c r="CM101" s="38" t="e">
        <f t="shared" si="187"/>
        <v>#VALUE!</v>
      </c>
      <c r="CN101" s="38" t="e">
        <f t="shared" si="184"/>
        <v>#VALUE!</v>
      </c>
      <c r="CO101" s="35" t="s">
        <v>152</v>
      </c>
    </row>
    <row r="102" spans="1:93" s="18" customFormat="1" ht="31.5" x14ac:dyDescent="0.25">
      <c r="A102" s="36" t="s">
        <v>150</v>
      </c>
      <c r="B102" s="37" t="s">
        <v>151</v>
      </c>
      <c r="C102" s="35" t="s">
        <v>160</v>
      </c>
      <c r="D102" s="35" t="s">
        <v>152</v>
      </c>
      <c r="E102" s="35" t="s">
        <v>152</v>
      </c>
      <c r="F102" s="35" t="s">
        <v>152</v>
      </c>
      <c r="G102" s="35" t="s">
        <v>152</v>
      </c>
      <c r="H102" s="38">
        <f>SUM(H103:H116)</f>
        <v>1.0337169114521101</v>
      </c>
      <c r="I102" s="38">
        <f>SUM(I103:I116)</f>
        <v>137.52094359366259</v>
      </c>
      <c r="J102" s="38">
        <f>SUM(J103:J116)</f>
        <v>0</v>
      </c>
      <c r="K102" s="38">
        <f>SUM(K103:K116)</f>
        <v>1.0337169114521101</v>
      </c>
      <c r="L102" s="38">
        <f>SUM(L103:L116)</f>
        <v>138.8060751717168</v>
      </c>
      <c r="M102" s="38">
        <f t="shared" ref="M102:AR102" si="210">SUM(M103:M115)</f>
        <v>0</v>
      </c>
      <c r="N102" s="38">
        <f t="shared" si="210"/>
        <v>0</v>
      </c>
      <c r="O102" s="38">
        <f t="shared" si="210"/>
        <v>0</v>
      </c>
      <c r="P102" s="38">
        <f t="shared" si="210"/>
        <v>0</v>
      </c>
      <c r="Q102" s="38">
        <f t="shared" si="210"/>
        <v>0</v>
      </c>
      <c r="R102" s="38">
        <f t="shared" si="210"/>
        <v>577.77915491212798</v>
      </c>
      <c r="S102" s="38">
        <f t="shared" si="210"/>
        <v>650.89871904712822</v>
      </c>
      <c r="T102" s="38">
        <f>SUM(T103:T115)</f>
        <v>168.47573380452599</v>
      </c>
      <c r="U102" s="38">
        <f>SUM(U103:U116)</f>
        <v>171.47157723652597</v>
      </c>
      <c r="V102" s="38">
        <f t="shared" si="210"/>
        <v>0</v>
      </c>
      <c r="W102" s="38">
        <f t="shared" si="210"/>
        <v>168.47573380452599</v>
      </c>
      <c r="X102" s="38">
        <f>SUM(X103:X116)</f>
        <v>171.47157723652597</v>
      </c>
      <c r="Y102" s="38">
        <f t="shared" si="210"/>
        <v>167.19373579317676</v>
      </c>
      <c r="Z102" s="38">
        <f t="shared" si="207"/>
        <v>142.30957922517675</v>
      </c>
      <c r="AA102" s="38">
        <f t="shared" si="210"/>
        <v>159.89556145057159</v>
      </c>
      <c r="AB102" s="38">
        <v>135.01140488257158</v>
      </c>
      <c r="AC102" s="38">
        <f t="shared" si="210"/>
        <v>135.01140488257158</v>
      </c>
      <c r="AD102" s="38">
        <f t="shared" si="204"/>
        <v>135.01140488257158</v>
      </c>
      <c r="AE102" s="38">
        <f t="shared" si="210"/>
        <v>57.643309351229526</v>
      </c>
      <c r="AF102" s="38">
        <f t="shared" si="205"/>
        <v>57.643309351229526</v>
      </c>
      <c r="AG102" s="38">
        <f t="shared" si="210"/>
        <v>1.28199801134922</v>
      </c>
      <c r="AH102" s="38">
        <f t="shared" si="210"/>
        <v>0</v>
      </c>
      <c r="AI102" s="38">
        <f t="shared" si="210"/>
        <v>0</v>
      </c>
      <c r="AJ102" s="38">
        <f t="shared" si="210"/>
        <v>0</v>
      </c>
      <c r="AK102" s="38">
        <f t="shared" si="210"/>
        <v>1.28199801134922</v>
      </c>
      <c r="AL102" s="38">
        <f t="shared" si="206"/>
        <v>29.161998011349223</v>
      </c>
      <c r="AM102" s="38">
        <f>SUM(AM103:AM116)</f>
        <v>0</v>
      </c>
      <c r="AN102" s="38">
        <f>SUM(AN103:AN116)</f>
        <v>0</v>
      </c>
      <c r="AO102" s="38">
        <f>SUM(AO103:AO116)</f>
        <v>0</v>
      </c>
      <c r="AP102" s="38">
        <f>SUM(AP103:AP116)</f>
        <v>29.161998011349223</v>
      </c>
      <c r="AQ102" s="38">
        <f t="shared" si="210"/>
        <v>7.2981743426051562</v>
      </c>
      <c r="AR102" s="38">
        <f t="shared" si="210"/>
        <v>0</v>
      </c>
      <c r="AS102" s="38">
        <f t="shared" ref="AS102:BY102" si="211">SUM(AS103:AS115)</f>
        <v>0</v>
      </c>
      <c r="AT102" s="38">
        <f t="shared" si="211"/>
        <v>7.2981743426051562</v>
      </c>
      <c r="AU102" s="38">
        <f t="shared" si="211"/>
        <v>0</v>
      </c>
      <c r="AV102" s="38">
        <f t="shared" si="193"/>
        <v>7.2981743426051562</v>
      </c>
      <c r="AW102" s="38">
        <f t="shared" si="194"/>
        <v>0</v>
      </c>
      <c r="AX102" s="38">
        <f t="shared" si="195"/>
        <v>0</v>
      </c>
      <c r="AY102" s="38">
        <f t="shared" si="203"/>
        <v>7.2981743426051562</v>
      </c>
      <c r="AZ102" s="38">
        <f t="shared" si="196"/>
        <v>0</v>
      </c>
      <c r="BA102" s="38">
        <f t="shared" si="211"/>
        <v>24.884</v>
      </c>
      <c r="BB102" s="38">
        <f t="shared" si="211"/>
        <v>0</v>
      </c>
      <c r="BC102" s="38">
        <f t="shared" si="211"/>
        <v>0</v>
      </c>
      <c r="BD102" s="38">
        <f t="shared" si="211"/>
        <v>0</v>
      </c>
      <c r="BE102" s="38">
        <f t="shared" si="211"/>
        <v>24.884</v>
      </c>
      <c r="BF102" s="38">
        <f t="shared" si="211"/>
        <v>0</v>
      </c>
      <c r="BG102" s="38">
        <f t="shared" si="211"/>
        <v>0</v>
      </c>
      <c r="BH102" s="38">
        <f t="shared" si="211"/>
        <v>0</v>
      </c>
      <c r="BI102" s="38">
        <f t="shared" si="211"/>
        <v>0</v>
      </c>
      <c r="BJ102" s="38">
        <f t="shared" si="211"/>
        <v>0</v>
      </c>
      <c r="BK102" s="38">
        <f t="shared" si="211"/>
        <v>77.368095531342064</v>
      </c>
      <c r="BL102" s="38">
        <f t="shared" si="211"/>
        <v>0</v>
      </c>
      <c r="BM102" s="38">
        <f t="shared" si="211"/>
        <v>0</v>
      </c>
      <c r="BN102" s="38">
        <f t="shared" si="211"/>
        <v>7.4503510833420696</v>
      </c>
      <c r="BO102" s="38">
        <f t="shared" si="211"/>
        <v>69.917744447999993</v>
      </c>
      <c r="BP102" s="38">
        <f t="shared" ref="BP102:BT102" si="212">SUM(BP103:BP115)</f>
        <v>77.368095531342064</v>
      </c>
      <c r="BQ102" s="38">
        <f t="shared" si="212"/>
        <v>0</v>
      </c>
      <c r="BR102" s="38">
        <f t="shared" si="212"/>
        <v>0</v>
      </c>
      <c r="BS102" s="38">
        <f t="shared" si="212"/>
        <v>7.4503510833420696</v>
      </c>
      <c r="BT102" s="38">
        <f t="shared" si="212"/>
        <v>69.917744447999993</v>
      </c>
      <c r="BU102" s="38">
        <f t="shared" si="211"/>
        <v>57.643309351229526</v>
      </c>
      <c r="BV102" s="38">
        <f t="shared" si="211"/>
        <v>0</v>
      </c>
      <c r="BW102" s="38">
        <f t="shared" si="211"/>
        <v>0</v>
      </c>
      <c r="BX102" s="38">
        <f t="shared" si="211"/>
        <v>2.8359296712295299</v>
      </c>
      <c r="BY102" s="38">
        <f t="shared" si="211"/>
        <v>54.807379679999997</v>
      </c>
      <c r="BZ102" s="38">
        <f t="shared" ref="BZ102:CD102" si="213">SUM(BZ103:BZ115)</f>
        <v>57.643309351229526</v>
      </c>
      <c r="CA102" s="38">
        <f t="shared" si="213"/>
        <v>0</v>
      </c>
      <c r="CB102" s="38">
        <f t="shared" si="213"/>
        <v>0</v>
      </c>
      <c r="CC102" s="38">
        <f t="shared" si="213"/>
        <v>2.8359296712295299</v>
      </c>
      <c r="CD102" s="38">
        <f t="shared" si="213"/>
        <v>54.807379679999997</v>
      </c>
      <c r="CE102" s="38">
        <f t="shared" si="177"/>
        <v>168.47557723652599</v>
      </c>
      <c r="CF102" s="38">
        <f t="shared" si="178"/>
        <v>0</v>
      </c>
      <c r="CG102" s="38">
        <f t="shared" si="179"/>
        <v>0</v>
      </c>
      <c r="CH102" s="38">
        <f t="shared" si="186"/>
        <v>17.584455097176757</v>
      </c>
      <c r="CI102" s="38">
        <f t="shared" si="180"/>
        <v>150.89112213934922</v>
      </c>
      <c r="CJ102" s="38">
        <f t="shared" si="181"/>
        <v>171.47157723652597</v>
      </c>
      <c r="CK102" s="38">
        <f t="shared" si="182"/>
        <v>0</v>
      </c>
      <c r="CL102" s="38">
        <f t="shared" si="183"/>
        <v>0</v>
      </c>
      <c r="CM102" s="38">
        <f t="shared" si="187"/>
        <v>17.584455097176757</v>
      </c>
      <c r="CN102" s="38">
        <f t="shared" si="184"/>
        <v>153.8871221393492</v>
      </c>
      <c r="CO102" s="79" t="s">
        <v>152</v>
      </c>
    </row>
    <row r="103" spans="1:93" s="18" customFormat="1" ht="51.75" customHeight="1" x14ac:dyDescent="0.25">
      <c r="A103" s="49" t="s">
        <v>283</v>
      </c>
      <c r="B103" s="39" t="s">
        <v>217</v>
      </c>
      <c r="C103" s="79" t="s">
        <v>284</v>
      </c>
      <c r="D103" s="35" t="s">
        <v>159</v>
      </c>
      <c r="E103" s="35">
        <v>2021</v>
      </c>
      <c r="F103" s="35">
        <v>2021</v>
      </c>
      <c r="G103" s="35">
        <f t="shared" ref="G103:G112" si="214">F103</f>
        <v>2021</v>
      </c>
      <c r="H103" s="38" t="s">
        <v>152</v>
      </c>
      <c r="I103" s="38">
        <v>1.7599994999999999</v>
      </c>
      <c r="J103" s="45" t="s">
        <v>242</v>
      </c>
      <c r="K103" s="38" t="s">
        <v>152</v>
      </c>
      <c r="L103" s="38">
        <v>1.7599994999999999</v>
      </c>
      <c r="M103" s="45" t="s">
        <v>242</v>
      </c>
      <c r="N103" s="35" t="s">
        <v>152</v>
      </c>
      <c r="O103" s="29">
        <v>0</v>
      </c>
      <c r="P103" s="38" t="s">
        <v>152</v>
      </c>
      <c r="Q103" s="38" t="s">
        <v>152</v>
      </c>
      <c r="R103" s="38" t="str">
        <f>P103</f>
        <v>нд</v>
      </c>
      <c r="S103" s="38" t="str">
        <f>Q103</f>
        <v>нд</v>
      </c>
      <c r="T103" s="38">
        <v>2.0444161351319998</v>
      </c>
      <c r="U103" s="38">
        <f t="shared" si="209"/>
        <v>2.0444161351319998</v>
      </c>
      <c r="V103" s="38">
        <v>0</v>
      </c>
      <c r="W103" s="38">
        <v>2.0444161351319998</v>
      </c>
      <c r="X103" s="38">
        <v>2.0444161351319998</v>
      </c>
      <c r="Y103" s="38">
        <v>2.0444161351319998</v>
      </c>
      <c r="Z103" s="38">
        <f t="shared" si="207"/>
        <v>2.0444161351319998</v>
      </c>
      <c r="AA103" s="38">
        <v>0</v>
      </c>
      <c r="AB103" s="38">
        <v>0</v>
      </c>
      <c r="AC103" s="38">
        <v>0</v>
      </c>
      <c r="AD103" s="38">
        <f t="shared" si="204"/>
        <v>0</v>
      </c>
      <c r="AE103" s="38">
        <v>0</v>
      </c>
      <c r="AF103" s="38">
        <f t="shared" si="205"/>
        <v>0</v>
      </c>
      <c r="AG103" s="38">
        <f t="shared" ref="AG103:AG113" si="215">AJ103</f>
        <v>0</v>
      </c>
      <c r="AH103" s="38">
        <v>0</v>
      </c>
      <c r="AI103" s="38">
        <v>0</v>
      </c>
      <c r="AJ103" s="38">
        <v>0</v>
      </c>
      <c r="AK103" s="43">
        <v>0</v>
      </c>
      <c r="AL103" s="43">
        <f t="shared" si="206"/>
        <v>0</v>
      </c>
      <c r="AM103" s="43">
        <f>AH103</f>
        <v>0</v>
      </c>
      <c r="AN103" s="43">
        <f>AI103</f>
        <v>0</v>
      </c>
      <c r="AO103" s="43">
        <f>AJ103</f>
        <v>0</v>
      </c>
      <c r="AP103" s="43">
        <f>AK103</f>
        <v>0</v>
      </c>
      <c r="AQ103" s="43">
        <f>AT103</f>
        <v>2.0444161351319998</v>
      </c>
      <c r="AR103" s="43">
        <v>0</v>
      </c>
      <c r="AS103" s="43">
        <v>0</v>
      </c>
      <c r="AT103" s="43">
        <f>T103</f>
        <v>2.0444161351319998</v>
      </c>
      <c r="AU103" s="43">
        <v>0</v>
      </c>
      <c r="AV103" s="38">
        <f t="shared" si="193"/>
        <v>2.0444161351319998</v>
      </c>
      <c r="AW103" s="38">
        <f t="shared" si="194"/>
        <v>0</v>
      </c>
      <c r="AX103" s="38">
        <f t="shared" si="195"/>
        <v>0</v>
      </c>
      <c r="AY103" s="38">
        <f t="shared" si="203"/>
        <v>2.0444161351319998</v>
      </c>
      <c r="AZ103" s="38">
        <f t="shared" si="196"/>
        <v>0</v>
      </c>
      <c r="BA103" s="38">
        <f>BA104</f>
        <v>0</v>
      </c>
      <c r="BB103" s="38">
        <f>BB104</f>
        <v>0</v>
      </c>
      <c r="BC103" s="38">
        <f>BC104</f>
        <v>0</v>
      </c>
      <c r="BD103" s="38">
        <f>BD104</f>
        <v>0</v>
      </c>
      <c r="BE103" s="38">
        <f>BE104</f>
        <v>0</v>
      </c>
      <c r="BF103" s="38">
        <f>SUM(BF104:BF117)</f>
        <v>0</v>
      </c>
      <c r="BG103" s="38">
        <f>SUM(BG104:BG117)</f>
        <v>0</v>
      </c>
      <c r="BH103" s="38">
        <f>SUM(BH104:BH117)</f>
        <v>0</v>
      </c>
      <c r="BI103" s="38">
        <f>SUM(BI104:BI117)</f>
        <v>0</v>
      </c>
      <c r="BJ103" s="38">
        <f>SUM(BJ104:BJ117)</f>
        <v>0</v>
      </c>
      <c r="BK103" s="38">
        <f>BK104</f>
        <v>0</v>
      </c>
      <c r="BL103" s="38">
        <f t="shared" ref="BL103:BL108" si="216">BL104</f>
        <v>0</v>
      </c>
      <c r="BM103" s="38">
        <f t="shared" ref="BM103:BM108" si="217">BM104</f>
        <v>0</v>
      </c>
      <c r="BN103" s="38">
        <v>0</v>
      </c>
      <c r="BO103" s="38">
        <f t="shared" ref="BO103:BO108" si="218">BO104</f>
        <v>0</v>
      </c>
      <c r="BP103" s="38">
        <f>BP104</f>
        <v>0</v>
      </c>
      <c r="BQ103" s="38">
        <f t="shared" ref="BQ103:BR108" si="219">BQ104</f>
        <v>0</v>
      </c>
      <c r="BR103" s="38">
        <f t="shared" si="219"/>
        <v>0</v>
      </c>
      <c r="BS103" s="38">
        <v>0</v>
      </c>
      <c r="BT103" s="38">
        <f t="shared" ref="BT103:BT108" si="220">BT104</f>
        <v>0</v>
      </c>
      <c r="BU103" s="38">
        <f t="shared" ref="BU103:BU108" si="221">BU104</f>
        <v>0</v>
      </c>
      <c r="BV103" s="38">
        <f t="shared" ref="BV103:BV108" si="222">BV104</f>
        <v>0</v>
      </c>
      <c r="BW103" s="38">
        <f t="shared" ref="BW103:BW108" si="223">BW104</f>
        <v>0</v>
      </c>
      <c r="BX103" s="38">
        <f t="shared" ref="BX103:BX108" si="224">BX104</f>
        <v>0</v>
      </c>
      <c r="BY103" s="38">
        <f t="shared" ref="BY103:CD108" si="225">BY104</f>
        <v>0</v>
      </c>
      <c r="BZ103" s="38">
        <f t="shared" si="225"/>
        <v>0</v>
      </c>
      <c r="CA103" s="38">
        <f t="shared" si="225"/>
        <v>0</v>
      </c>
      <c r="CB103" s="38">
        <f t="shared" si="225"/>
        <v>0</v>
      </c>
      <c r="CC103" s="38">
        <f t="shared" si="225"/>
        <v>0</v>
      </c>
      <c r="CD103" s="38">
        <f t="shared" si="225"/>
        <v>0</v>
      </c>
      <c r="CE103" s="38">
        <f t="shared" si="177"/>
        <v>2.0444161351319998</v>
      </c>
      <c r="CF103" s="38">
        <f t="shared" si="178"/>
        <v>0</v>
      </c>
      <c r="CG103" s="38">
        <f t="shared" si="179"/>
        <v>0</v>
      </c>
      <c r="CH103" s="38">
        <f t="shared" si="186"/>
        <v>2.0444161351319998</v>
      </c>
      <c r="CI103" s="38">
        <f t="shared" si="180"/>
        <v>0</v>
      </c>
      <c r="CJ103" s="38">
        <f t="shared" si="181"/>
        <v>2.0444161351319998</v>
      </c>
      <c r="CK103" s="38">
        <f t="shared" si="182"/>
        <v>0</v>
      </c>
      <c r="CL103" s="38">
        <f t="shared" si="183"/>
        <v>0</v>
      </c>
      <c r="CM103" s="38">
        <f t="shared" si="187"/>
        <v>2.0444161351319998</v>
      </c>
      <c r="CN103" s="38">
        <f t="shared" si="184"/>
        <v>0</v>
      </c>
      <c r="CO103" s="39" t="s">
        <v>248</v>
      </c>
    </row>
    <row r="104" spans="1:93" s="18" customFormat="1" ht="67.5" customHeight="1" x14ac:dyDescent="0.25">
      <c r="A104" s="49" t="s">
        <v>153</v>
      </c>
      <c r="B104" s="39" t="s">
        <v>218</v>
      </c>
      <c r="C104" s="79" t="s">
        <v>264</v>
      </c>
      <c r="D104" s="35" t="s">
        <v>159</v>
      </c>
      <c r="E104" s="35">
        <v>2021</v>
      </c>
      <c r="F104" s="35">
        <v>2021</v>
      </c>
      <c r="G104" s="35">
        <f t="shared" si="214"/>
        <v>2021</v>
      </c>
      <c r="H104" s="38" t="s">
        <v>152</v>
      </c>
      <c r="I104" s="38">
        <v>0.25000000379999998</v>
      </c>
      <c r="J104" s="45" t="s">
        <v>341</v>
      </c>
      <c r="K104" s="38" t="s">
        <v>152</v>
      </c>
      <c r="L104" s="38">
        <v>0.25000000379999998</v>
      </c>
      <c r="M104" s="45" t="s">
        <v>341</v>
      </c>
      <c r="N104" s="35" t="s">
        <v>152</v>
      </c>
      <c r="O104" s="29">
        <v>0</v>
      </c>
      <c r="P104" s="38" t="s">
        <v>152</v>
      </c>
      <c r="Q104" s="38" t="s">
        <v>152</v>
      </c>
      <c r="R104" s="38" t="str">
        <f t="shared" ref="R104:R115" si="226">P104</f>
        <v>нд</v>
      </c>
      <c r="S104" s="38" t="str">
        <f t="shared" ref="S104:S115" si="227">Q104</f>
        <v>нд</v>
      </c>
      <c r="T104" s="38">
        <v>0.29040010610899702</v>
      </c>
      <c r="U104" s="38">
        <f t="shared" si="209"/>
        <v>0.29040010610899702</v>
      </c>
      <c r="V104" s="38">
        <v>0</v>
      </c>
      <c r="W104" s="38">
        <v>0.29040010610899702</v>
      </c>
      <c r="X104" s="38">
        <v>0.29040010610899702</v>
      </c>
      <c r="Y104" s="38">
        <v>0.29040010610899702</v>
      </c>
      <c r="Z104" s="38">
        <f t="shared" si="207"/>
        <v>0.29040010610899702</v>
      </c>
      <c r="AA104" s="38">
        <v>0</v>
      </c>
      <c r="AB104" s="38">
        <v>0</v>
      </c>
      <c r="AC104" s="38">
        <v>0</v>
      </c>
      <c r="AD104" s="38">
        <f t="shared" si="204"/>
        <v>0</v>
      </c>
      <c r="AE104" s="38">
        <v>0</v>
      </c>
      <c r="AF104" s="38">
        <f t="shared" si="205"/>
        <v>0</v>
      </c>
      <c r="AG104" s="38">
        <f t="shared" si="215"/>
        <v>0</v>
      </c>
      <c r="AH104" s="38">
        <v>0</v>
      </c>
      <c r="AI104" s="38">
        <v>0</v>
      </c>
      <c r="AJ104" s="38">
        <v>0</v>
      </c>
      <c r="AK104" s="43">
        <v>0</v>
      </c>
      <c r="AL104" s="43">
        <f t="shared" si="206"/>
        <v>0</v>
      </c>
      <c r="AM104" s="43">
        <f t="shared" ref="AM104:AM115" si="228">AH104</f>
        <v>0</v>
      </c>
      <c r="AN104" s="43">
        <f t="shared" ref="AN104:AN115" si="229">AI104</f>
        <v>0</v>
      </c>
      <c r="AO104" s="43">
        <f t="shared" ref="AO104:AO115" si="230">AJ104</f>
        <v>0</v>
      </c>
      <c r="AP104" s="43">
        <f t="shared" ref="AP104:AP115" si="231">AK104</f>
        <v>0</v>
      </c>
      <c r="AQ104" s="43">
        <f>AT104</f>
        <v>0.29040010610899702</v>
      </c>
      <c r="AR104" s="43">
        <v>0</v>
      </c>
      <c r="AS104" s="43">
        <v>0</v>
      </c>
      <c r="AT104" s="43">
        <f>T104</f>
        <v>0.29040010610899702</v>
      </c>
      <c r="AU104" s="43">
        <v>0</v>
      </c>
      <c r="AV104" s="38">
        <f t="shared" si="193"/>
        <v>0.29040010610899702</v>
      </c>
      <c r="AW104" s="38">
        <f t="shared" si="194"/>
        <v>0</v>
      </c>
      <c r="AX104" s="38">
        <f t="shared" si="195"/>
        <v>0</v>
      </c>
      <c r="AY104" s="38">
        <f t="shared" si="203"/>
        <v>0.29040010610899702</v>
      </c>
      <c r="AZ104" s="38">
        <f t="shared" si="196"/>
        <v>0</v>
      </c>
      <c r="BA104" s="38">
        <v>0</v>
      </c>
      <c r="BB104" s="38">
        <f t="shared" ref="BB104:BC107" si="232">BB105</f>
        <v>0</v>
      </c>
      <c r="BC104" s="38">
        <f t="shared" si="232"/>
        <v>0</v>
      </c>
      <c r="BD104" s="38">
        <v>0</v>
      </c>
      <c r="BE104" s="38">
        <f>BE105</f>
        <v>0</v>
      </c>
      <c r="BF104" s="38">
        <f>SUM(BF105:BF117)</f>
        <v>0</v>
      </c>
      <c r="BG104" s="38">
        <f>SUM(BG105:BG117)</f>
        <v>0</v>
      </c>
      <c r="BH104" s="38">
        <f>SUM(BH105:BH117)</f>
        <v>0</v>
      </c>
      <c r="BI104" s="38">
        <f>SUM(BI105:BI117)</f>
        <v>0</v>
      </c>
      <c r="BJ104" s="38">
        <f>SUM(BJ105:BJ117)</f>
        <v>0</v>
      </c>
      <c r="BK104" s="38">
        <f>BK105</f>
        <v>0</v>
      </c>
      <c r="BL104" s="38">
        <f t="shared" si="216"/>
        <v>0</v>
      </c>
      <c r="BM104" s="38">
        <f t="shared" si="217"/>
        <v>0</v>
      </c>
      <c r="BN104" s="38">
        <v>0</v>
      </c>
      <c r="BO104" s="38">
        <f t="shared" si="218"/>
        <v>0</v>
      </c>
      <c r="BP104" s="38">
        <f>BP105</f>
        <v>0</v>
      </c>
      <c r="BQ104" s="38">
        <f t="shared" si="219"/>
        <v>0</v>
      </c>
      <c r="BR104" s="38">
        <f t="shared" si="219"/>
        <v>0</v>
      </c>
      <c r="BS104" s="38">
        <v>0</v>
      </c>
      <c r="BT104" s="38">
        <f t="shared" si="220"/>
        <v>0</v>
      </c>
      <c r="BU104" s="38">
        <f t="shared" si="221"/>
        <v>0</v>
      </c>
      <c r="BV104" s="38">
        <f t="shared" si="222"/>
        <v>0</v>
      </c>
      <c r="BW104" s="38">
        <f t="shared" si="223"/>
        <v>0</v>
      </c>
      <c r="BX104" s="38">
        <f t="shared" si="224"/>
        <v>0</v>
      </c>
      <c r="BY104" s="38">
        <f t="shared" si="225"/>
        <v>0</v>
      </c>
      <c r="BZ104" s="38">
        <f t="shared" si="225"/>
        <v>0</v>
      </c>
      <c r="CA104" s="38">
        <f t="shared" si="225"/>
        <v>0</v>
      </c>
      <c r="CB104" s="38">
        <f t="shared" si="225"/>
        <v>0</v>
      </c>
      <c r="CC104" s="38">
        <f t="shared" si="225"/>
        <v>0</v>
      </c>
      <c r="CD104" s="38">
        <f t="shared" si="225"/>
        <v>0</v>
      </c>
      <c r="CE104" s="38">
        <f t="shared" si="177"/>
        <v>0.29040010610899702</v>
      </c>
      <c r="CF104" s="38">
        <f t="shared" si="178"/>
        <v>0</v>
      </c>
      <c r="CG104" s="38">
        <f t="shared" si="179"/>
        <v>0</v>
      </c>
      <c r="CH104" s="38">
        <f t="shared" si="186"/>
        <v>0.29040010610899702</v>
      </c>
      <c r="CI104" s="38">
        <f t="shared" si="180"/>
        <v>0</v>
      </c>
      <c r="CJ104" s="38">
        <f t="shared" si="181"/>
        <v>0.29040010610899702</v>
      </c>
      <c r="CK104" s="38">
        <f t="shared" si="182"/>
        <v>0</v>
      </c>
      <c r="CL104" s="38">
        <f t="shared" si="183"/>
        <v>0</v>
      </c>
      <c r="CM104" s="38">
        <f t="shared" si="187"/>
        <v>0.29040010610899702</v>
      </c>
      <c r="CN104" s="38">
        <f t="shared" si="184"/>
        <v>0</v>
      </c>
      <c r="CO104" s="39" t="s">
        <v>247</v>
      </c>
    </row>
    <row r="105" spans="1:93" s="18" customFormat="1" ht="74.25" customHeight="1" x14ac:dyDescent="0.25">
      <c r="A105" s="49" t="s">
        <v>158</v>
      </c>
      <c r="B105" s="39" t="s">
        <v>219</v>
      </c>
      <c r="C105" s="79" t="s">
        <v>265</v>
      </c>
      <c r="D105" s="35" t="s">
        <v>159</v>
      </c>
      <c r="E105" s="35">
        <v>2021</v>
      </c>
      <c r="F105" s="35">
        <v>2021</v>
      </c>
      <c r="G105" s="35">
        <f t="shared" si="214"/>
        <v>2021</v>
      </c>
      <c r="H105" s="38" t="s">
        <v>152</v>
      </c>
      <c r="I105" s="38">
        <v>0.30401756000000002</v>
      </c>
      <c r="J105" s="45" t="s">
        <v>342</v>
      </c>
      <c r="K105" s="38" t="s">
        <v>152</v>
      </c>
      <c r="L105" s="38">
        <v>0.30401756000000002</v>
      </c>
      <c r="M105" s="45" t="s">
        <v>342</v>
      </c>
      <c r="N105" s="35" t="s">
        <v>152</v>
      </c>
      <c r="O105" s="29">
        <v>0</v>
      </c>
      <c r="P105" s="38" t="s">
        <v>152</v>
      </c>
      <c r="Q105" s="38" t="s">
        <v>152</v>
      </c>
      <c r="R105" s="38" t="str">
        <f t="shared" si="226"/>
        <v>нд</v>
      </c>
      <c r="S105" s="38" t="str">
        <f t="shared" si="227"/>
        <v>нд</v>
      </c>
      <c r="T105" s="38">
        <v>0.35314692136415998</v>
      </c>
      <c r="U105" s="38">
        <f t="shared" si="209"/>
        <v>0.35314692136415998</v>
      </c>
      <c r="V105" s="38">
        <v>0</v>
      </c>
      <c r="W105" s="38">
        <v>0.35314692136415998</v>
      </c>
      <c r="X105" s="38">
        <v>0.35314692136415998</v>
      </c>
      <c r="Y105" s="38">
        <v>0.35314692136415998</v>
      </c>
      <c r="Z105" s="38">
        <f t="shared" si="207"/>
        <v>0.35314692136415998</v>
      </c>
      <c r="AA105" s="38">
        <v>0</v>
      </c>
      <c r="AB105" s="38">
        <v>0</v>
      </c>
      <c r="AC105" s="38">
        <v>0</v>
      </c>
      <c r="AD105" s="38">
        <f t="shared" si="204"/>
        <v>0</v>
      </c>
      <c r="AE105" s="38">
        <v>0</v>
      </c>
      <c r="AF105" s="38">
        <f t="shared" si="205"/>
        <v>0</v>
      </c>
      <c r="AG105" s="38">
        <f t="shared" si="215"/>
        <v>0</v>
      </c>
      <c r="AH105" s="38">
        <v>0</v>
      </c>
      <c r="AI105" s="38">
        <v>0</v>
      </c>
      <c r="AJ105" s="38">
        <v>0</v>
      </c>
      <c r="AK105" s="43">
        <v>0</v>
      </c>
      <c r="AL105" s="43">
        <f t="shared" si="206"/>
        <v>0</v>
      </c>
      <c r="AM105" s="43">
        <f t="shared" si="228"/>
        <v>0</v>
      </c>
      <c r="AN105" s="43">
        <f t="shared" si="229"/>
        <v>0</v>
      </c>
      <c r="AO105" s="43">
        <f t="shared" si="230"/>
        <v>0</v>
      </c>
      <c r="AP105" s="43">
        <f t="shared" si="231"/>
        <v>0</v>
      </c>
      <c r="AQ105" s="43">
        <f>AT105</f>
        <v>0.35314692136415998</v>
      </c>
      <c r="AR105" s="43">
        <v>0</v>
      </c>
      <c r="AS105" s="43">
        <v>0</v>
      </c>
      <c r="AT105" s="43">
        <f>T105</f>
        <v>0.35314692136415998</v>
      </c>
      <c r="AU105" s="43">
        <v>0</v>
      </c>
      <c r="AV105" s="38">
        <f t="shared" si="193"/>
        <v>0.35314692136415998</v>
      </c>
      <c r="AW105" s="38">
        <f t="shared" si="194"/>
        <v>0</v>
      </c>
      <c r="AX105" s="38">
        <f t="shared" si="195"/>
        <v>0</v>
      </c>
      <c r="AY105" s="38">
        <f t="shared" si="203"/>
        <v>0.35314692136415998</v>
      </c>
      <c r="AZ105" s="38">
        <f t="shared" si="196"/>
        <v>0</v>
      </c>
      <c r="BA105" s="38">
        <v>0</v>
      </c>
      <c r="BB105" s="38">
        <f t="shared" si="232"/>
        <v>0</v>
      </c>
      <c r="BC105" s="38">
        <f t="shared" si="232"/>
        <v>0</v>
      </c>
      <c r="BD105" s="38">
        <v>0</v>
      </c>
      <c r="BE105" s="38">
        <f>BE106</f>
        <v>0</v>
      </c>
      <c r="BF105" s="38">
        <f t="shared" ref="BF105:BF114" si="233">SUM(BF106:BF117)</f>
        <v>0</v>
      </c>
      <c r="BG105" s="38">
        <f t="shared" ref="BG105:BG114" si="234">SUM(BG106:BG117)</f>
        <v>0</v>
      </c>
      <c r="BH105" s="38">
        <f t="shared" ref="BH105:BH114" si="235">SUM(BH106:BH117)</f>
        <v>0</v>
      </c>
      <c r="BI105" s="38">
        <f t="shared" ref="BI105:BI114" si="236">SUM(BI106:BI117)</f>
        <v>0</v>
      </c>
      <c r="BJ105" s="38">
        <f t="shared" ref="BJ105:BJ114" si="237">SUM(BJ106:BJ117)</f>
        <v>0</v>
      </c>
      <c r="BK105" s="38">
        <f>BK106</f>
        <v>0</v>
      </c>
      <c r="BL105" s="38">
        <f t="shared" si="216"/>
        <v>0</v>
      </c>
      <c r="BM105" s="38">
        <f t="shared" si="217"/>
        <v>0</v>
      </c>
      <c r="BN105" s="38">
        <v>0</v>
      </c>
      <c r="BO105" s="38">
        <f t="shared" si="218"/>
        <v>0</v>
      </c>
      <c r="BP105" s="38">
        <f>BP106</f>
        <v>0</v>
      </c>
      <c r="BQ105" s="38">
        <f t="shared" si="219"/>
        <v>0</v>
      </c>
      <c r="BR105" s="38">
        <f t="shared" si="219"/>
        <v>0</v>
      </c>
      <c r="BS105" s="38">
        <v>0</v>
      </c>
      <c r="BT105" s="38">
        <f t="shared" si="220"/>
        <v>0</v>
      </c>
      <c r="BU105" s="38">
        <f t="shared" si="221"/>
        <v>0</v>
      </c>
      <c r="BV105" s="38">
        <f t="shared" si="222"/>
        <v>0</v>
      </c>
      <c r="BW105" s="38">
        <f t="shared" si="223"/>
        <v>0</v>
      </c>
      <c r="BX105" s="38">
        <f t="shared" si="224"/>
        <v>0</v>
      </c>
      <c r="BY105" s="38">
        <f t="shared" si="225"/>
        <v>0</v>
      </c>
      <c r="BZ105" s="38">
        <f t="shared" si="225"/>
        <v>0</v>
      </c>
      <c r="CA105" s="38">
        <f t="shared" si="225"/>
        <v>0</v>
      </c>
      <c r="CB105" s="38">
        <f t="shared" si="225"/>
        <v>0</v>
      </c>
      <c r="CC105" s="38">
        <f t="shared" si="225"/>
        <v>0</v>
      </c>
      <c r="CD105" s="38">
        <f t="shared" si="225"/>
        <v>0</v>
      </c>
      <c r="CE105" s="38">
        <f t="shared" si="177"/>
        <v>0.35314692136415998</v>
      </c>
      <c r="CF105" s="38">
        <f t="shared" si="178"/>
        <v>0</v>
      </c>
      <c r="CG105" s="38">
        <f t="shared" si="179"/>
        <v>0</v>
      </c>
      <c r="CH105" s="38">
        <f t="shared" si="186"/>
        <v>0.35314692136415998</v>
      </c>
      <c r="CI105" s="38">
        <f t="shared" si="180"/>
        <v>0</v>
      </c>
      <c r="CJ105" s="38">
        <f t="shared" si="181"/>
        <v>0.35314692136415998</v>
      </c>
      <c r="CK105" s="38">
        <f t="shared" si="182"/>
        <v>0</v>
      </c>
      <c r="CL105" s="38">
        <f t="shared" si="183"/>
        <v>0</v>
      </c>
      <c r="CM105" s="38">
        <f t="shared" si="187"/>
        <v>0.35314692136415998</v>
      </c>
      <c r="CN105" s="38">
        <f t="shared" si="184"/>
        <v>0</v>
      </c>
      <c r="CO105" s="39" t="s">
        <v>249</v>
      </c>
    </row>
    <row r="106" spans="1:93" s="18" customFormat="1" ht="44.25" customHeight="1" x14ac:dyDescent="0.25">
      <c r="A106" s="49" t="s">
        <v>162</v>
      </c>
      <c r="B106" s="39" t="s">
        <v>220</v>
      </c>
      <c r="C106" s="79" t="s">
        <v>266</v>
      </c>
      <c r="D106" s="35" t="s">
        <v>159</v>
      </c>
      <c r="E106" s="35">
        <v>2021</v>
      </c>
      <c r="F106" s="35">
        <v>2021</v>
      </c>
      <c r="G106" s="35">
        <f t="shared" si="214"/>
        <v>2021</v>
      </c>
      <c r="H106" s="38" t="s">
        <v>152</v>
      </c>
      <c r="I106" s="38">
        <f>T106/1.05/1.044/1.042</f>
        <v>0.16754144223930442</v>
      </c>
      <c r="J106" s="45" t="s">
        <v>196</v>
      </c>
      <c r="K106" s="38" t="s">
        <v>152</v>
      </c>
      <c r="L106" s="38">
        <f>I106</f>
        <v>0.16754144223930442</v>
      </c>
      <c r="M106" s="45" t="s">
        <v>196</v>
      </c>
      <c r="N106" s="35" t="s">
        <v>152</v>
      </c>
      <c r="O106" s="29">
        <v>0</v>
      </c>
      <c r="P106" s="38" t="s">
        <v>152</v>
      </c>
      <c r="Q106" s="38" t="s">
        <v>152</v>
      </c>
      <c r="R106" s="38" t="str">
        <f t="shared" si="226"/>
        <v>нд</v>
      </c>
      <c r="S106" s="38" t="str">
        <f t="shared" si="227"/>
        <v>нд</v>
      </c>
      <c r="T106" s="38">
        <v>0.191372604</v>
      </c>
      <c r="U106" s="38">
        <f t="shared" si="209"/>
        <v>0.191372604</v>
      </c>
      <c r="V106" s="38">
        <v>0</v>
      </c>
      <c r="W106" s="38">
        <v>0.191372604</v>
      </c>
      <c r="X106" s="38">
        <v>0.191372604</v>
      </c>
      <c r="Y106" s="38">
        <v>0.191372604</v>
      </c>
      <c r="Z106" s="38">
        <f t="shared" si="207"/>
        <v>0.191372604</v>
      </c>
      <c r="AA106" s="38">
        <v>0</v>
      </c>
      <c r="AB106" s="38">
        <v>0</v>
      </c>
      <c r="AC106" s="38">
        <v>0</v>
      </c>
      <c r="AD106" s="38">
        <f t="shared" si="204"/>
        <v>0</v>
      </c>
      <c r="AE106" s="38">
        <v>0</v>
      </c>
      <c r="AF106" s="38">
        <f t="shared" si="205"/>
        <v>0</v>
      </c>
      <c r="AG106" s="38">
        <f t="shared" si="215"/>
        <v>0</v>
      </c>
      <c r="AH106" s="38">
        <v>0</v>
      </c>
      <c r="AI106" s="38">
        <v>0</v>
      </c>
      <c r="AJ106" s="38">
        <v>0</v>
      </c>
      <c r="AK106" s="43">
        <v>0</v>
      </c>
      <c r="AL106" s="43">
        <f t="shared" si="206"/>
        <v>0</v>
      </c>
      <c r="AM106" s="43">
        <f t="shared" si="228"/>
        <v>0</v>
      </c>
      <c r="AN106" s="43">
        <f t="shared" si="229"/>
        <v>0</v>
      </c>
      <c r="AO106" s="43">
        <f t="shared" si="230"/>
        <v>0</v>
      </c>
      <c r="AP106" s="43">
        <f t="shared" si="231"/>
        <v>0</v>
      </c>
      <c r="AQ106" s="43">
        <f>AT106</f>
        <v>0.191372604</v>
      </c>
      <c r="AR106" s="43">
        <v>0</v>
      </c>
      <c r="AS106" s="43">
        <v>0</v>
      </c>
      <c r="AT106" s="43">
        <f>T106</f>
        <v>0.191372604</v>
      </c>
      <c r="AU106" s="43">
        <v>0</v>
      </c>
      <c r="AV106" s="38">
        <f t="shared" si="193"/>
        <v>0.191372604</v>
      </c>
      <c r="AW106" s="38">
        <f t="shared" si="194"/>
        <v>0</v>
      </c>
      <c r="AX106" s="38">
        <f t="shared" si="195"/>
        <v>0</v>
      </c>
      <c r="AY106" s="38">
        <f t="shared" si="203"/>
        <v>0.191372604</v>
      </c>
      <c r="AZ106" s="38">
        <f t="shared" si="196"/>
        <v>0</v>
      </c>
      <c r="BA106" s="38">
        <v>0</v>
      </c>
      <c r="BB106" s="38">
        <f t="shared" si="232"/>
        <v>0</v>
      </c>
      <c r="BC106" s="38">
        <f t="shared" si="232"/>
        <v>0</v>
      </c>
      <c r="BD106" s="38">
        <v>0</v>
      </c>
      <c r="BE106" s="38">
        <f>BE107</f>
        <v>0</v>
      </c>
      <c r="BF106" s="38">
        <f t="shared" si="233"/>
        <v>0</v>
      </c>
      <c r="BG106" s="38">
        <f t="shared" si="234"/>
        <v>0</v>
      </c>
      <c r="BH106" s="38">
        <f t="shared" si="235"/>
        <v>0</v>
      </c>
      <c r="BI106" s="38">
        <f t="shared" si="236"/>
        <v>0</v>
      </c>
      <c r="BJ106" s="38">
        <f t="shared" si="237"/>
        <v>0</v>
      </c>
      <c r="BK106" s="38">
        <f>BK107</f>
        <v>0</v>
      </c>
      <c r="BL106" s="38">
        <f t="shared" si="216"/>
        <v>0</v>
      </c>
      <c r="BM106" s="38">
        <f t="shared" si="217"/>
        <v>0</v>
      </c>
      <c r="BN106" s="38">
        <v>0</v>
      </c>
      <c r="BO106" s="38">
        <f t="shared" si="218"/>
        <v>0</v>
      </c>
      <c r="BP106" s="38">
        <f>BP107</f>
        <v>0</v>
      </c>
      <c r="BQ106" s="38">
        <f t="shared" si="219"/>
        <v>0</v>
      </c>
      <c r="BR106" s="38">
        <f t="shared" si="219"/>
        <v>0</v>
      </c>
      <c r="BS106" s="38">
        <v>0</v>
      </c>
      <c r="BT106" s="38">
        <f t="shared" si="220"/>
        <v>0</v>
      </c>
      <c r="BU106" s="38">
        <f t="shared" si="221"/>
        <v>0</v>
      </c>
      <c r="BV106" s="38">
        <f t="shared" si="222"/>
        <v>0</v>
      </c>
      <c r="BW106" s="38">
        <f t="shared" si="223"/>
        <v>0</v>
      </c>
      <c r="BX106" s="38">
        <f t="shared" si="224"/>
        <v>0</v>
      </c>
      <c r="BY106" s="38">
        <f t="shared" si="225"/>
        <v>0</v>
      </c>
      <c r="BZ106" s="38">
        <f t="shared" si="225"/>
        <v>0</v>
      </c>
      <c r="CA106" s="38">
        <f t="shared" si="225"/>
        <v>0</v>
      </c>
      <c r="CB106" s="38">
        <f t="shared" si="225"/>
        <v>0</v>
      </c>
      <c r="CC106" s="38">
        <f t="shared" si="225"/>
        <v>0</v>
      </c>
      <c r="CD106" s="38">
        <f t="shared" si="225"/>
        <v>0</v>
      </c>
      <c r="CE106" s="38">
        <f t="shared" si="177"/>
        <v>0.191372604</v>
      </c>
      <c r="CF106" s="38">
        <f t="shared" si="178"/>
        <v>0</v>
      </c>
      <c r="CG106" s="38">
        <f t="shared" si="179"/>
        <v>0</v>
      </c>
      <c r="CH106" s="38">
        <f t="shared" si="186"/>
        <v>0.191372604</v>
      </c>
      <c r="CI106" s="38">
        <f t="shared" si="180"/>
        <v>0</v>
      </c>
      <c r="CJ106" s="38">
        <f t="shared" si="181"/>
        <v>0.191372604</v>
      </c>
      <c r="CK106" s="38">
        <f t="shared" si="182"/>
        <v>0</v>
      </c>
      <c r="CL106" s="38">
        <f t="shared" si="183"/>
        <v>0</v>
      </c>
      <c r="CM106" s="38">
        <f t="shared" si="187"/>
        <v>0.191372604</v>
      </c>
      <c r="CN106" s="38">
        <f t="shared" si="184"/>
        <v>0</v>
      </c>
      <c r="CO106" s="39" t="s">
        <v>252</v>
      </c>
    </row>
    <row r="107" spans="1:93" s="18" customFormat="1" ht="47.25" x14ac:dyDescent="0.25">
      <c r="A107" s="49" t="s">
        <v>169</v>
      </c>
      <c r="B107" s="39" t="s">
        <v>221</v>
      </c>
      <c r="C107" s="79" t="s">
        <v>267</v>
      </c>
      <c r="D107" s="35" t="s">
        <v>159</v>
      </c>
      <c r="E107" s="35">
        <v>2021</v>
      </c>
      <c r="F107" s="35">
        <v>2021</v>
      </c>
      <c r="G107" s="35">
        <f t="shared" si="214"/>
        <v>2021</v>
      </c>
      <c r="H107" s="38" t="s">
        <v>152</v>
      </c>
      <c r="I107" s="38">
        <f>T107/1.05/1.044/1.042</f>
        <v>3.8685714285714279</v>
      </c>
      <c r="J107" s="45" t="s">
        <v>196</v>
      </c>
      <c r="K107" s="38" t="s">
        <v>152</v>
      </c>
      <c r="L107" s="38">
        <f>I107</f>
        <v>3.8685714285714279</v>
      </c>
      <c r="M107" s="45" t="s">
        <v>196</v>
      </c>
      <c r="N107" s="35" t="s">
        <v>152</v>
      </c>
      <c r="O107" s="29">
        <v>0</v>
      </c>
      <c r="P107" s="38" t="s">
        <v>152</v>
      </c>
      <c r="Q107" s="38" t="s">
        <v>152</v>
      </c>
      <c r="R107" s="38" t="str">
        <f t="shared" si="226"/>
        <v>нд</v>
      </c>
      <c r="S107" s="38" t="str">
        <f t="shared" si="227"/>
        <v>нд</v>
      </c>
      <c r="T107" s="38">
        <v>4.4188385759999997</v>
      </c>
      <c r="U107" s="38">
        <f t="shared" si="209"/>
        <v>4.4188385759999997</v>
      </c>
      <c r="V107" s="38">
        <v>0</v>
      </c>
      <c r="W107" s="38">
        <v>4.4188385759999997</v>
      </c>
      <c r="X107" s="38">
        <v>4.4188385759999997</v>
      </c>
      <c r="Y107" s="38">
        <v>4.4188385759999997</v>
      </c>
      <c r="Z107" s="38">
        <f t="shared" si="207"/>
        <v>4.4188385759999997</v>
      </c>
      <c r="AA107" s="38">
        <v>0</v>
      </c>
      <c r="AB107" s="38">
        <v>0</v>
      </c>
      <c r="AC107" s="38">
        <v>0</v>
      </c>
      <c r="AD107" s="38">
        <f t="shared" si="204"/>
        <v>0</v>
      </c>
      <c r="AE107" s="38">
        <v>0</v>
      </c>
      <c r="AF107" s="38">
        <f t="shared" si="205"/>
        <v>0</v>
      </c>
      <c r="AG107" s="38">
        <f t="shared" si="215"/>
        <v>0</v>
      </c>
      <c r="AH107" s="38">
        <v>0</v>
      </c>
      <c r="AI107" s="38">
        <v>0</v>
      </c>
      <c r="AJ107" s="38">
        <v>0</v>
      </c>
      <c r="AK107" s="43">
        <v>0</v>
      </c>
      <c r="AL107" s="43">
        <f t="shared" si="206"/>
        <v>0</v>
      </c>
      <c r="AM107" s="43">
        <f t="shared" si="228"/>
        <v>0</v>
      </c>
      <c r="AN107" s="43">
        <f t="shared" si="229"/>
        <v>0</v>
      </c>
      <c r="AO107" s="43">
        <f t="shared" si="230"/>
        <v>0</v>
      </c>
      <c r="AP107" s="43">
        <f t="shared" si="231"/>
        <v>0</v>
      </c>
      <c r="AQ107" s="43">
        <f>AT107</f>
        <v>4.4188385759999997</v>
      </c>
      <c r="AR107" s="43">
        <v>0</v>
      </c>
      <c r="AS107" s="43">
        <v>0</v>
      </c>
      <c r="AT107" s="43">
        <f>T107</f>
        <v>4.4188385759999997</v>
      </c>
      <c r="AU107" s="43">
        <v>0</v>
      </c>
      <c r="AV107" s="38">
        <f t="shared" si="193"/>
        <v>4.4188385759999997</v>
      </c>
      <c r="AW107" s="38">
        <f t="shared" si="194"/>
        <v>0</v>
      </c>
      <c r="AX107" s="38">
        <f t="shared" si="195"/>
        <v>0</v>
      </c>
      <c r="AY107" s="38">
        <f t="shared" si="203"/>
        <v>4.4188385759999997</v>
      </c>
      <c r="AZ107" s="38">
        <f t="shared" si="196"/>
        <v>0</v>
      </c>
      <c r="BA107" s="38">
        <v>0</v>
      </c>
      <c r="BB107" s="38">
        <f t="shared" si="232"/>
        <v>0</v>
      </c>
      <c r="BC107" s="38">
        <f t="shared" si="232"/>
        <v>0</v>
      </c>
      <c r="BD107" s="38">
        <v>0</v>
      </c>
      <c r="BE107" s="38">
        <f>BE108</f>
        <v>0</v>
      </c>
      <c r="BF107" s="38">
        <f t="shared" si="233"/>
        <v>0</v>
      </c>
      <c r="BG107" s="38">
        <f t="shared" si="234"/>
        <v>0</v>
      </c>
      <c r="BH107" s="38">
        <f t="shared" si="235"/>
        <v>0</v>
      </c>
      <c r="BI107" s="38">
        <f t="shared" si="236"/>
        <v>0</v>
      </c>
      <c r="BJ107" s="38">
        <f t="shared" si="237"/>
        <v>0</v>
      </c>
      <c r="BK107" s="38">
        <f>BK108</f>
        <v>0</v>
      </c>
      <c r="BL107" s="38">
        <f t="shared" si="216"/>
        <v>0</v>
      </c>
      <c r="BM107" s="38">
        <f t="shared" si="217"/>
        <v>0</v>
      </c>
      <c r="BN107" s="38">
        <v>0</v>
      </c>
      <c r="BO107" s="38">
        <f t="shared" si="218"/>
        <v>0</v>
      </c>
      <c r="BP107" s="38">
        <f>BP108</f>
        <v>0</v>
      </c>
      <c r="BQ107" s="38">
        <f t="shared" si="219"/>
        <v>0</v>
      </c>
      <c r="BR107" s="38">
        <f t="shared" si="219"/>
        <v>0</v>
      </c>
      <c r="BS107" s="38">
        <v>0</v>
      </c>
      <c r="BT107" s="38">
        <f t="shared" si="220"/>
        <v>0</v>
      </c>
      <c r="BU107" s="38">
        <f t="shared" si="221"/>
        <v>0</v>
      </c>
      <c r="BV107" s="38">
        <f t="shared" si="222"/>
        <v>0</v>
      </c>
      <c r="BW107" s="38">
        <f t="shared" si="223"/>
        <v>0</v>
      </c>
      <c r="BX107" s="38">
        <f t="shared" si="224"/>
        <v>0</v>
      </c>
      <c r="BY107" s="38">
        <f t="shared" si="225"/>
        <v>0</v>
      </c>
      <c r="BZ107" s="38">
        <f t="shared" si="225"/>
        <v>0</v>
      </c>
      <c r="CA107" s="38">
        <f t="shared" si="225"/>
        <v>0</v>
      </c>
      <c r="CB107" s="38">
        <f t="shared" si="225"/>
        <v>0</v>
      </c>
      <c r="CC107" s="38">
        <f t="shared" si="225"/>
        <v>0</v>
      </c>
      <c r="CD107" s="38">
        <f t="shared" si="225"/>
        <v>0</v>
      </c>
      <c r="CE107" s="38">
        <f t="shared" si="177"/>
        <v>4.4188385759999997</v>
      </c>
      <c r="CF107" s="38">
        <f t="shared" si="178"/>
        <v>0</v>
      </c>
      <c r="CG107" s="38">
        <f t="shared" si="179"/>
        <v>0</v>
      </c>
      <c r="CH107" s="38">
        <f t="shared" si="186"/>
        <v>4.4188385759999997</v>
      </c>
      <c r="CI107" s="38">
        <f t="shared" si="180"/>
        <v>0</v>
      </c>
      <c r="CJ107" s="38">
        <f t="shared" si="181"/>
        <v>4.4188385759999997</v>
      </c>
      <c r="CK107" s="38">
        <f t="shared" si="182"/>
        <v>0</v>
      </c>
      <c r="CL107" s="38">
        <f t="shared" si="183"/>
        <v>0</v>
      </c>
      <c r="CM107" s="38">
        <f t="shared" si="187"/>
        <v>4.4188385759999997</v>
      </c>
      <c r="CN107" s="38">
        <f t="shared" si="184"/>
        <v>0</v>
      </c>
      <c r="CO107" s="39" t="s">
        <v>252</v>
      </c>
    </row>
    <row r="108" spans="1:93" s="18" customFormat="1" ht="63" x14ac:dyDescent="0.25">
      <c r="A108" s="49" t="s">
        <v>170</v>
      </c>
      <c r="B108" s="39" t="s">
        <v>285</v>
      </c>
      <c r="C108" s="79" t="s">
        <v>286</v>
      </c>
      <c r="D108" s="35" t="s">
        <v>159</v>
      </c>
      <c r="E108" s="35">
        <v>2020</v>
      </c>
      <c r="F108" s="35">
        <v>2020</v>
      </c>
      <c r="G108" s="35">
        <f t="shared" si="214"/>
        <v>2020</v>
      </c>
      <c r="H108" s="38" t="s">
        <v>152</v>
      </c>
      <c r="I108" s="38">
        <v>1.2209000000000001</v>
      </c>
      <c r="J108" s="45" t="s">
        <v>196</v>
      </c>
      <c r="K108" s="38" t="s">
        <v>152</v>
      </c>
      <c r="L108" s="38">
        <v>1.2209000000000001</v>
      </c>
      <c r="M108" s="45" t="s">
        <v>196</v>
      </c>
      <c r="N108" s="35" t="s">
        <v>152</v>
      </c>
      <c r="O108" s="29">
        <v>0</v>
      </c>
      <c r="P108" s="38" t="s">
        <v>152</v>
      </c>
      <c r="Q108" s="38" t="s">
        <v>152</v>
      </c>
      <c r="R108" s="38" t="str">
        <f t="shared" si="226"/>
        <v>нд</v>
      </c>
      <c r="S108" s="38" t="str">
        <f t="shared" si="227"/>
        <v>нд</v>
      </c>
      <c r="T108" s="38">
        <v>1.28199801134922</v>
      </c>
      <c r="U108" s="38">
        <f t="shared" si="209"/>
        <v>1.28199801134922</v>
      </c>
      <c r="V108" s="38">
        <v>0</v>
      </c>
      <c r="W108" s="38">
        <v>1.28199801134922</v>
      </c>
      <c r="X108" s="38">
        <v>1.28199801134922</v>
      </c>
      <c r="Y108" s="38">
        <v>0</v>
      </c>
      <c r="Z108" s="38">
        <f t="shared" si="207"/>
        <v>0</v>
      </c>
      <c r="AA108" s="38">
        <v>0</v>
      </c>
      <c r="AB108" s="38">
        <v>0</v>
      </c>
      <c r="AC108" s="38">
        <v>0</v>
      </c>
      <c r="AD108" s="38">
        <f t="shared" si="204"/>
        <v>0</v>
      </c>
      <c r="AE108" s="38">
        <v>0</v>
      </c>
      <c r="AF108" s="38">
        <f t="shared" si="205"/>
        <v>0</v>
      </c>
      <c r="AG108" s="38">
        <f>AK108</f>
        <v>1.28199801134922</v>
      </c>
      <c r="AH108" s="38">
        <v>0</v>
      </c>
      <c r="AI108" s="38">
        <v>0</v>
      </c>
      <c r="AJ108" s="38">
        <v>0</v>
      </c>
      <c r="AK108" s="43">
        <v>1.28199801134922</v>
      </c>
      <c r="AL108" s="43">
        <f t="shared" si="206"/>
        <v>1.28199801134922</v>
      </c>
      <c r="AM108" s="43">
        <f t="shared" si="228"/>
        <v>0</v>
      </c>
      <c r="AN108" s="43">
        <f t="shared" si="229"/>
        <v>0</v>
      </c>
      <c r="AO108" s="43">
        <v>0</v>
      </c>
      <c r="AP108" s="43">
        <v>1.28199801134922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38">
        <f t="shared" si="193"/>
        <v>0</v>
      </c>
      <c r="AW108" s="38">
        <f t="shared" si="194"/>
        <v>0</v>
      </c>
      <c r="AX108" s="38">
        <f t="shared" si="195"/>
        <v>0</v>
      </c>
      <c r="AY108" s="38">
        <f t="shared" si="203"/>
        <v>0</v>
      </c>
      <c r="AZ108" s="38">
        <f t="shared" si="196"/>
        <v>0</v>
      </c>
      <c r="BA108" s="43">
        <f>BD108</f>
        <v>0</v>
      </c>
      <c r="BB108" s="43">
        <v>0</v>
      </c>
      <c r="BC108" s="43">
        <v>0</v>
      </c>
      <c r="BD108" s="43">
        <v>0</v>
      </c>
      <c r="BE108" s="43">
        <v>0</v>
      </c>
      <c r="BF108" s="38">
        <f t="shared" si="233"/>
        <v>0</v>
      </c>
      <c r="BG108" s="38">
        <f t="shared" si="234"/>
        <v>0</v>
      </c>
      <c r="BH108" s="38">
        <f t="shared" si="235"/>
        <v>0</v>
      </c>
      <c r="BI108" s="38">
        <f t="shared" si="236"/>
        <v>0</v>
      </c>
      <c r="BJ108" s="38">
        <f t="shared" si="237"/>
        <v>0</v>
      </c>
      <c r="BK108" s="38">
        <v>0</v>
      </c>
      <c r="BL108" s="38">
        <f t="shared" si="216"/>
        <v>0</v>
      </c>
      <c r="BM108" s="38">
        <f t="shared" si="217"/>
        <v>0</v>
      </c>
      <c r="BN108" s="38">
        <v>0</v>
      </c>
      <c r="BO108" s="38">
        <f t="shared" si="218"/>
        <v>0</v>
      </c>
      <c r="BP108" s="38">
        <v>0</v>
      </c>
      <c r="BQ108" s="38">
        <f t="shared" si="219"/>
        <v>0</v>
      </c>
      <c r="BR108" s="38">
        <f t="shared" si="219"/>
        <v>0</v>
      </c>
      <c r="BS108" s="38">
        <v>0</v>
      </c>
      <c r="BT108" s="38">
        <f t="shared" si="220"/>
        <v>0</v>
      </c>
      <c r="BU108" s="38">
        <f t="shared" si="221"/>
        <v>0</v>
      </c>
      <c r="BV108" s="38">
        <f t="shared" si="222"/>
        <v>0</v>
      </c>
      <c r="BW108" s="38">
        <f t="shared" si="223"/>
        <v>0</v>
      </c>
      <c r="BX108" s="38">
        <f t="shared" si="224"/>
        <v>0</v>
      </c>
      <c r="BY108" s="38">
        <f t="shared" si="225"/>
        <v>0</v>
      </c>
      <c r="BZ108" s="38">
        <f t="shared" si="225"/>
        <v>0</v>
      </c>
      <c r="CA108" s="38">
        <f t="shared" si="225"/>
        <v>0</v>
      </c>
      <c r="CB108" s="38">
        <f t="shared" si="225"/>
        <v>0</v>
      </c>
      <c r="CC108" s="38">
        <f t="shared" si="225"/>
        <v>0</v>
      </c>
      <c r="CD108" s="38">
        <f t="shared" si="225"/>
        <v>0</v>
      </c>
      <c r="CE108" s="38">
        <f t="shared" si="177"/>
        <v>1.28199801134922</v>
      </c>
      <c r="CF108" s="38">
        <f t="shared" si="178"/>
        <v>0</v>
      </c>
      <c r="CG108" s="38">
        <f t="shared" si="179"/>
        <v>0</v>
      </c>
      <c r="CH108" s="38">
        <f t="shared" si="186"/>
        <v>0</v>
      </c>
      <c r="CI108" s="38">
        <f t="shared" si="180"/>
        <v>1.28199801134922</v>
      </c>
      <c r="CJ108" s="38">
        <f t="shared" si="181"/>
        <v>1.28199801134922</v>
      </c>
      <c r="CK108" s="38">
        <f t="shared" si="182"/>
        <v>0</v>
      </c>
      <c r="CL108" s="38">
        <f t="shared" si="183"/>
        <v>0</v>
      </c>
      <c r="CM108" s="38">
        <f t="shared" si="187"/>
        <v>0</v>
      </c>
      <c r="CN108" s="38">
        <f t="shared" si="184"/>
        <v>1.28199801134922</v>
      </c>
      <c r="CO108" s="39" t="s">
        <v>253</v>
      </c>
    </row>
    <row r="109" spans="1:93" s="18" customFormat="1" ht="78.75" x14ac:dyDescent="0.25">
      <c r="A109" s="49" t="s">
        <v>222</v>
      </c>
      <c r="B109" s="39" t="s">
        <v>224</v>
      </c>
      <c r="C109" s="79" t="s">
        <v>287</v>
      </c>
      <c r="D109" s="35" t="s">
        <v>159</v>
      </c>
      <c r="E109" s="35">
        <v>2023</v>
      </c>
      <c r="F109" s="35">
        <v>2023</v>
      </c>
      <c r="G109" s="35">
        <f t="shared" si="214"/>
        <v>2023</v>
      </c>
      <c r="H109" s="38">
        <v>1.0337169114521101</v>
      </c>
      <c r="I109" s="38">
        <v>4.91809545</v>
      </c>
      <c r="J109" s="45" t="s">
        <v>196</v>
      </c>
      <c r="K109" s="38">
        <v>1.0337169114521101</v>
      </c>
      <c r="L109" s="38">
        <v>4.91809545</v>
      </c>
      <c r="M109" s="45" t="s">
        <v>196</v>
      </c>
      <c r="N109" s="35" t="s">
        <v>152</v>
      </c>
      <c r="O109" s="29">
        <v>0</v>
      </c>
      <c r="P109" s="38" t="s">
        <v>152</v>
      </c>
      <c r="Q109" s="38" t="s">
        <v>152</v>
      </c>
      <c r="R109" s="38" t="str">
        <f t="shared" si="226"/>
        <v>нд</v>
      </c>
      <c r="S109" s="38" t="str">
        <f t="shared" si="227"/>
        <v>нд</v>
      </c>
      <c r="T109" s="38">
        <v>6.2206893753420696</v>
      </c>
      <c r="U109" s="38">
        <f t="shared" si="209"/>
        <v>6.2206893753420696</v>
      </c>
      <c r="V109" s="38">
        <v>0</v>
      </c>
      <c r="W109" s="38">
        <v>6.2206893753420696</v>
      </c>
      <c r="X109" s="38">
        <v>6.2206893753420696</v>
      </c>
      <c r="Y109" s="38">
        <v>6.2206893753420696</v>
      </c>
      <c r="Z109" s="38">
        <f t="shared" si="207"/>
        <v>6.2206893753420696</v>
      </c>
      <c r="AA109" s="38">
        <v>6.2206893753420696</v>
      </c>
      <c r="AB109" s="38">
        <v>6.2206893753420696</v>
      </c>
      <c r="AC109" s="38">
        <v>6.2206893753420696</v>
      </c>
      <c r="AD109" s="38">
        <f t="shared" si="204"/>
        <v>6.2206893753420696</v>
      </c>
      <c r="AE109" s="38">
        <v>0</v>
      </c>
      <c r="AF109" s="38">
        <f t="shared" si="205"/>
        <v>0</v>
      </c>
      <c r="AG109" s="38">
        <f t="shared" si="215"/>
        <v>0</v>
      </c>
      <c r="AH109" s="38">
        <v>0</v>
      </c>
      <c r="AI109" s="38">
        <v>0</v>
      </c>
      <c r="AJ109" s="38">
        <v>0</v>
      </c>
      <c r="AK109" s="43">
        <v>0</v>
      </c>
      <c r="AL109" s="43">
        <f t="shared" si="206"/>
        <v>0</v>
      </c>
      <c r="AM109" s="43">
        <f t="shared" si="228"/>
        <v>0</v>
      </c>
      <c r="AN109" s="43">
        <f t="shared" si="229"/>
        <v>0</v>
      </c>
      <c r="AO109" s="43">
        <f t="shared" si="230"/>
        <v>0</v>
      </c>
      <c r="AP109" s="43">
        <f t="shared" si="231"/>
        <v>0</v>
      </c>
      <c r="AQ109" s="43">
        <v>0</v>
      </c>
      <c r="AR109" s="43">
        <v>0</v>
      </c>
      <c r="AS109" s="43">
        <v>0</v>
      </c>
      <c r="AT109" s="43">
        <v>0</v>
      </c>
      <c r="AU109" s="43">
        <v>0</v>
      </c>
      <c r="AV109" s="38">
        <f t="shared" si="193"/>
        <v>0</v>
      </c>
      <c r="AW109" s="38">
        <f t="shared" si="194"/>
        <v>0</v>
      </c>
      <c r="AX109" s="38">
        <f t="shared" si="195"/>
        <v>0</v>
      </c>
      <c r="AY109" s="38">
        <f t="shared" si="203"/>
        <v>0</v>
      </c>
      <c r="AZ109" s="38">
        <f t="shared" si="196"/>
        <v>0</v>
      </c>
      <c r="BA109" s="43">
        <v>0</v>
      </c>
      <c r="BB109" s="43">
        <v>0</v>
      </c>
      <c r="BC109" s="43">
        <v>0</v>
      </c>
      <c r="BD109" s="43">
        <v>0</v>
      </c>
      <c r="BE109" s="43">
        <v>0</v>
      </c>
      <c r="BF109" s="38">
        <f t="shared" si="233"/>
        <v>0</v>
      </c>
      <c r="BG109" s="38">
        <f t="shared" si="234"/>
        <v>0</v>
      </c>
      <c r="BH109" s="38">
        <f t="shared" si="235"/>
        <v>0</v>
      </c>
      <c r="BI109" s="38">
        <f t="shared" si="236"/>
        <v>0</v>
      </c>
      <c r="BJ109" s="38">
        <f t="shared" si="237"/>
        <v>0</v>
      </c>
      <c r="BK109" s="43">
        <f>BN109</f>
        <v>6.2206893753420696</v>
      </c>
      <c r="BL109" s="43">
        <v>0</v>
      </c>
      <c r="BM109" s="43">
        <v>0</v>
      </c>
      <c r="BN109" s="43">
        <f>T109</f>
        <v>6.2206893753420696</v>
      </c>
      <c r="BO109" s="43">
        <v>0</v>
      </c>
      <c r="BP109" s="43">
        <f>BS109</f>
        <v>6.2206893753420696</v>
      </c>
      <c r="BQ109" s="43">
        <v>0</v>
      </c>
      <c r="BR109" s="43">
        <v>0</v>
      </c>
      <c r="BS109" s="43">
        <f>Y109</f>
        <v>6.2206893753420696</v>
      </c>
      <c r="BT109" s="43">
        <v>0</v>
      </c>
      <c r="BU109" s="38">
        <v>0</v>
      </c>
      <c r="BV109" s="38">
        <v>0</v>
      </c>
      <c r="BW109" s="38">
        <v>0</v>
      </c>
      <c r="BX109" s="38">
        <v>0</v>
      </c>
      <c r="BY109" s="38">
        <v>0</v>
      </c>
      <c r="BZ109" s="38">
        <v>0</v>
      </c>
      <c r="CA109" s="38">
        <v>0</v>
      </c>
      <c r="CB109" s="38">
        <v>0</v>
      </c>
      <c r="CC109" s="38">
        <v>0</v>
      </c>
      <c r="CD109" s="38">
        <v>0</v>
      </c>
      <c r="CE109" s="38">
        <f t="shared" si="177"/>
        <v>6.2206893753420696</v>
      </c>
      <c r="CF109" s="38">
        <f t="shared" si="178"/>
        <v>0</v>
      </c>
      <c r="CG109" s="38">
        <f t="shared" si="179"/>
        <v>0</v>
      </c>
      <c r="CH109" s="38">
        <f t="shared" si="186"/>
        <v>6.2206893753420696</v>
      </c>
      <c r="CI109" s="38">
        <f t="shared" si="180"/>
        <v>0</v>
      </c>
      <c r="CJ109" s="38">
        <f t="shared" si="181"/>
        <v>6.2206893753420696</v>
      </c>
      <c r="CK109" s="38">
        <f t="shared" si="182"/>
        <v>0</v>
      </c>
      <c r="CL109" s="38">
        <f t="shared" si="183"/>
        <v>0</v>
      </c>
      <c r="CM109" s="38">
        <f t="shared" si="187"/>
        <v>6.2206893753420696</v>
      </c>
      <c r="CN109" s="38">
        <f t="shared" si="184"/>
        <v>0</v>
      </c>
      <c r="CO109" s="39" t="s">
        <v>250</v>
      </c>
    </row>
    <row r="110" spans="1:93" s="18" customFormat="1" ht="47.25" x14ac:dyDescent="0.25">
      <c r="A110" s="49" t="s">
        <v>223</v>
      </c>
      <c r="B110" s="39" t="s">
        <v>226</v>
      </c>
      <c r="C110" s="79" t="s">
        <v>268</v>
      </c>
      <c r="D110" s="35" t="s">
        <v>159</v>
      </c>
      <c r="E110" s="35">
        <v>2023</v>
      </c>
      <c r="F110" s="35">
        <v>2023</v>
      </c>
      <c r="G110" s="35">
        <f t="shared" si="214"/>
        <v>2023</v>
      </c>
      <c r="H110" s="38" t="s">
        <v>152</v>
      </c>
      <c r="I110" s="38">
        <f>T110/1.05/1.044/1.042/1.043/1.044</f>
        <v>0.35802324272855135</v>
      </c>
      <c r="J110" s="45" t="s">
        <v>196</v>
      </c>
      <c r="K110" s="38" t="s">
        <v>152</v>
      </c>
      <c r="L110" s="38">
        <f>I110</f>
        <v>0.35802324272855135</v>
      </c>
      <c r="M110" s="45" t="s">
        <v>196</v>
      </c>
      <c r="N110" s="35" t="s">
        <v>152</v>
      </c>
      <c r="O110" s="29">
        <v>0</v>
      </c>
      <c r="P110" s="38" t="s">
        <v>152</v>
      </c>
      <c r="Q110" s="38" t="s">
        <v>152</v>
      </c>
      <c r="R110" s="38" t="str">
        <f t="shared" si="226"/>
        <v>нд</v>
      </c>
      <c r="S110" s="38" t="str">
        <f t="shared" si="227"/>
        <v>нд</v>
      </c>
      <c r="T110" s="38">
        <v>0.44530087200000001</v>
      </c>
      <c r="U110" s="38">
        <f t="shared" si="209"/>
        <v>0.44530087200000001</v>
      </c>
      <c r="V110" s="38">
        <v>0</v>
      </c>
      <c r="W110" s="38">
        <v>0.44530087200000001</v>
      </c>
      <c r="X110" s="38">
        <v>0.44530087200000001</v>
      </c>
      <c r="Y110" s="38">
        <v>0.44530087200000001</v>
      </c>
      <c r="Z110" s="38">
        <f t="shared" si="207"/>
        <v>0.44530087200000001</v>
      </c>
      <c r="AA110" s="38">
        <v>0.44530087200000001</v>
      </c>
      <c r="AB110" s="38">
        <v>0.44530087200000001</v>
      </c>
      <c r="AC110" s="38">
        <v>0.44530087200000001</v>
      </c>
      <c r="AD110" s="38">
        <f t="shared" si="204"/>
        <v>0.44530087200000001</v>
      </c>
      <c r="AE110" s="38">
        <v>0</v>
      </c>
      <c r="AF110" s="38">
        <f t="shared" si="205"/>
        <v>0</v>
      </c>
      <c r="AG110" s="38">
        <f t="shared" si="215"/>
        <v>0</v>
      </c>
      <c r="AH110" s="38">
        <v>0</v>
      </c>
      <c r="AI110" s="38">
        <v>0</v>
      </c>
      <c r="AJ110" s="38">
        <v>0</v>
      </c>
      <c r="AK110" s="43">
        <v>0</v>
      </c>
      <c r="AL110" s="43">
        <f t="shared" si="206"/>
        <v>0</v>
      </c>
      <c r="AM110" s="43">
        <f t="shared" si="228"/>
        <v>0</v>
      </c>
      <c r="AN110" s="43">
        <f t="shared" si="229"/>
        <v>0</v>
      </c>
      <c r="AO110" s="43">
        <f t="shared" si="230"/>
        <v>0</v>
      </c>
      <c r="AP110" s="43">
        <f t="shared" si="231"/>
        <v>0</v>
      </c>
      <c r="AQ110" s="43">
        <v>0</v>
      </c>
      <c r="AR110" s="43">
        <v>0</v>
      </c>
      <c r="AS110" s="43">
        <v>0</v>
      </c>
      <c r="AT110" s="43">
        <v>0</v>
      </c>
      <c r="AU110" s="43">
        <v>0</v>
      </c>
      <c r="AV110" s="38">
        <f t="shared" si="193"/>
        <v>0</v>
      </c>
      <c r="AW110" s="38">
        <f t="shared" si="194"/>
        <v>0</v>
      </c>
      <c r="AX110" s="38">
        <f t="shared" si="195"/>
        <v>0</v>
      </c>
      <c r="AY110" s="38">
        <f t="shared" si="203"/>
        <v>0</v>
      </c>
      <c r="AZ110" s="38">
        <f t="shared" si="196"/>
        <v>0</v>
      </c>
      <c r="BA110" s="43">
        <v>0</v>
      </c>
      <c r="BB110" s="43">
        <v>0</v>
      </c>
      <c r="BC110" s="43">
        <v>0</v>
      </c>
      <c r="BD110" s="43">
        <v>0</v>
      </c>
      <c r="BE110" s="43">
        <v>0</v>
      </c>
      <c r="BF110" s="38">
        <f t="shared" si="233"/>
        <v>0</v>
      </c>
      <c r="BG110" s="38">
        <f t="shared" si="234"/>
        <v>0</v>
      </c>
      <c r="BH110" s="38">
        <f t="shared" si="235"/>
        <v>0</v>
      </c>
      <c r="BI110" s="38">
        <f t="shared" si="236"/>
        <v>0</v>
      </c>
      <c r="BJ110" s="38">
        <f t="shared" si="237"/>
        <v>0</v>
      </c>
      <c r="BK110" s="43">
        <f>BN110</f>
        <v>0.44530087200000001</v>
      </c>
      <c r="BL110" s="43">
        <v>0</v>
      </c>
      <c r="BM110" s="43">
        <v>0</v>
      </c>
      <c r="BN110" s="43">
        <f>T110</f>
        <v>0.44530087200000001</v>
      </c>
      <c r="BO110" s="43">
        <v>0</v>
      </c>
      <c r="BP110" s="43">
        <f>BS110</f>
        <v>0.44530087200000001</v>
      </c>
      <c r="BQ110" s="43">
        <v>0</v>
      </c>
      <c r="BR110" s="43">
        <v>0</v>
      </c>
      <c r="BS110" s="43">
        <f>Y110</f>
        <v>0.44530087200000001</v>
      </c>
      <c r="BT110" s="43">
        <v>0</v>
      </c>
      <c r="BU110" s="38">
        <v>0</v>
      </c>
      <c r="BV110" s="38">
        <v>0</v>
      </c>
      <c r="BW110" s="38">
        <v>0</v>
      </c>
      <c r="BX110" s="38">
        <v>0</v>
      </c>
      <c r="BY110" s="38">
        <v>0</v>
      </c>
      <c r="BZ110" s="38">
        <v>0</v>
      </c>
      <c r="CA110" s="38">
        <v>0</v>
      </c>
      <c r="CB110" s="38">
        <v>0</v>
      </c>
      <c r="CC110" s="38">
        <v>0</v>
      </c>
      <c r="CD110" s="38">
        <v>0</v>
      </c>
      <c r="CE110" s="38">
        <f t="shared" si="177"/>
        <v>0.44530087200000001</v>
      </c>
      <c r="CF110" s="38">
        <f t="shared" si="178"/>
        <v>0</v>
      </c>
      <c r="CG110" s="38">
        <f t="shared" si="179"/>
        <v>0</v>
      </c>
      <c r="CH110" s="38">
        <f t="shared" si="186"/>
        <v>0.44530087200000001</v>
      </c>
      <c r="CI110" s="38">
        <f t="shared" si="180"/>
        <v>0</v>
      </c>
      <c r="CJ110" s="38">
        <f t="shared" si="181"/>
        <v>0.44530087200000001</v>
      </c>
      <c r="CK110" s="38">
        <f t="shared" si="182"/>
        <v>0</v>
      </c>
      <c r="CL110" s="38">
        <f t="shared" si="183"/>
        <v>0</v>
      </c>
      <c r="CM110" s="38">
        <f t="shared" si="187"/>
        <v>0.44530087200000001</v>
      </c>
      <c r="CN110" s="38">
        <f t="shared" si="184"/>
        <v>0</v>
      </c>
      <c r="CO110" s="39" t="s">
        <v>252</v>
      </c>
    </row>
    <row r="111" spans="1:93" s="18" customFormat="1" ht="31.5" x14ac:dyDescent="0.25">
      <c r="A111" s="49" t="s">
        <v>225</v>
      </c>
      <c r="B111" s="39" t="s">
        <v>228</v>
      </c>
      <c r="C111" s="79" t="s">
        <v>269</v>
      </c>
      <c r="D111" s="35" t="s">
        <v>159</v>
      </c>
      <c r="E111" s="35">
        <v>2023</v>
      </c>
      <c r="F111" s="35">
        <v>2023</v>
      </c>
      <c r="G111" s="35">
        <f t="shared" si="214"/>
        <v>2023</v>
      </c>
      <c r="H111" s="38" t="s">
        <v>152</v>
      </c>
      <c r="I111" s="38">
        <f>T111/1.05/1.044/1.042/1.043/1.044</f>
        <v>0.63062847533340882</v>
      </c>
      <c r="J111" s="45" t="s">
        <v>196</v>
      </c>
      <c r="K111" s="38" t="s">
        <v>152</v>
      </c>
      <c r="L111" s="38">
        <f>I111</f>
        <v>0.63062847533340882</v>
      </c>
      <c r="M111" s="45" t="s">
        <v>196</v>
      </c>
      <c r="N111" s="35" t="s">
        <v>152</v>
      </c>
      <c r="O111" s="29">
        <v>0</v>
      </c>
      <c r="P111" s="38" t="s">
        <v>152</v>
      </c>
      <c r="Q111" s="38" t="s">
        <v>152</v>
      </c>
      <c r="R111" s="38" t="str">
        <f t="shared" si="226"/>
        <v>нд</v>
      </c>
      <c r="S111" s="38" t="str">
        <f t="shared" si="227"/>
        <v>нд</v>
      </c>
      <c r="T111" s="38">
        <v>0.78436083599999995</v>
      </c>
      <c r="U111" s="38">
        <f t="shared" si="209"/>
        <v>0.78436083599999995</v>
      </c>
      <c r="V111" s="38">
        <v>0</v>
      </c>
      <c r="W111" s="38">
        <v>0.78436083599999995</v>
      </c>
      <c r="X111" s="38">
        <v>0.78436083599999995</v>
      </c>
      <c r="Y111" s="38">
        <v>0.78436083599999995</v>
      </c>
      <c r="Z111" s="38">
        <f t="shared" si="207"/>
        <v>0.78436083599999995</v>
      </c>
      <c r="AA111" s="38">
        <v>0.78436083599999995</v>
      </c>
      <c r="AB111" s="38">
        <v>0.78436083599999995</v>
      </c>
      <c r="AC111" s="38">
        <v>0.78436083599999995</v>
      </c>
      <c r="AD111" s="38">
        <f t="shared" si="204"/>
        <v>0.78436083599999995</v>
      </c>
      <c r="AE111" s="38">
        <v>0</v>
      </c>
      <c r="AF111" s="38">
        <f t="shared" si="205"/>
        <v>0</v>
      </c>
      <c r="AG111" s="38">
        <f t="shared" si="215"/>
        <v>0</v>
      </c>
      <c r="AH111" s="38">
        <v>0</v>
      </c>
      <c r="AI111" s="38">
        <v>0</v>
      </c>
      <c r="AJ111" s="38">
        <v>0</v>
      </c>
      <c r="AK111" s="43">
        <v>0</v>
      </c>
      <c r="AL111" s="43">
        <f t="shared" si="206"/>
        <v>0</v>
      </c>
      <c r="AM111" s="43">
        <f t="shared" si="228"/>
        <v>0</v>
      </c>
      <c r="AN111" s="43">
        <f t="shared" si="229"/>
        <v>0</v>
      </c>
      <c r="AO111" s="43">
        <f t="shared" si="230"/>
        <v>0</v>
      </c>
      <c r="AP111" s="43">
        <f t="shared" si="231"/>
        <v>0</v>
      </c>
      <c r="AQ111" s="43">
        <v>0</v>
      </c>
      <c r="AR111" s="43">
        <v>0</v>
      </c>
      <c r="AS111" s="43">
        <v>0</v>
      </c>
      <c r="AT111" s="43">
        <v>0</v>
      </c>
      <c r="AU111" s="43">
        <v>0</v>
      </c>
      <c r="AV111" s="38">
        <f t="shared" si="193"/>
        <v>0</v>
      </c>
      <c r="AW111" s="38">
        <f t="shared" si="194"/>
        <v>0</v>
      </c>
      <c r="AX111" s="38">
        <f t="shared" si="195"/>
        <v>0</v>
      </c>
      <c r="AY111" s="38">
        <f t="shared" si="203"/>
        <v>0</v>
      </c>
      <c r="AZ111" s="38">
        <f t="shared" si="196"/>
        <v>0</v>
      </c>
      <c r="BA111" s="43">
        <v>0</v>
      </c>
      <c r="BB111" s="43">
        <v>0</v>
      </c>
      <c r="BC111" s="43">
        <v>0</v>
      </c>
      <c r="BD111" s="43">
        <v>0</v>
      </c>
      <c r="BE111" s="43">
        <v>0</v>
      </c>
      <c r="BF111" s="38">
        <f t="shared" si="233"/>
        <v>0</v>
      </c>
      <c r="BG111" s="38">
        <f t="shared" si="234"/>
        <v>0</v>
      </c>
      <c r="BH111" s="38">
        <f t="shared" si="235"/>
        <v>0</v>
      </c>
      <c r="BI111" s="38">
        <f t="shared" si="236"/>
        <v>0</v>
      </c>
      <c r="BJ111" s="38">
        <f t="shared" si="237"/>
        <v>0</v>
      </c>
      <c r="BK111" s="43">
        <f>BN111</f>
        <v>0.78436083599999995</v>
      </c>
      <c r="BL111" s="43">
        <v>0</v>
      </c>
      <c r="BM111" s="43">
        <v>0</v>
      </c>
      <c r="BN111" s="43">
        <f>T111</f>
        <v>0.78436083599999995</v>
      </c>
      <c r="BO111" s="43">
        <v>0</v>
      </c>
      <c r="BP111" s="43">
        <f>BS111</f>
        <v>0.78436083599999995</v>
      </c>
      <c r="BQ111" s="43">
        <v>0</v>
      </c>
      <c r="BR111" s="43">
        <v>0</v>
      </c>
      <c r="BS111" s="43">
        <f>Y111</f>
        <v>0.78436083599999995</v>
      </c>
      <c r="BT111" s="43">
        <v>0</v>
      </c>
      <c r="BU111" s="38">
        <v>0</v>
      </c>
      <c r="BV111" s="38">
        <v>0</v>
      </c>
      <c r="BW111" s="38">
        <v>0</v>
      </c>
      <c r="BX111" s="38">
        <v>0</v>
      </c>
      <c r="BY111" s="38">
        <v>0</v>
      </c>
      <c r="BZ111" s="38">
        <v>0</v>
      </c>
      <c r="CA111" s="38">
        <v>0</v>
      </c>
      <c r="CB111" s="38">
        <v>0</v>
      </c>
      <c r="CC111" s="38">
        <v>0</v>
      </c>
      <c r="CD111" s="38">
        <v>0</v>
      </c>
      <c r="CE111" s="38">
        <f t="shared" si="177"/>
        <v>0.78436083599999995</v>
      </c>
      <c r="CF111" s="38">
        <f t="shared" si="178"/>
        <v>0</v>
      </c>
      <c r="CG111" s="38">
        <f t="shared" si="179"/>
        <v>0</v>
      </c>
      <c r="CH111" s="38">
        <f t="shared" si="186"/>
        <v>0.78436083599999995</v>
      </c>
      <c r="CI111" s="38">
        <f t="shared" si="180"/>
        <v>0</v>
      </c>
      <c r="CJ111" s="38">
        <f t="shared" si="181"/>
        <v>0.78436083599999995</v>
      </c>
      <c r="CK111" s="38">
        <f t="shared" si="182"/>
        <v>0</v>
      </c>
      <c r="CL111" s="38">
        <f t="shared" si="183"/>
        <v>0</v>
      </c>
      <c r="CM111" s="38">
        <f t="shared" si="187"/>
        <v>0.78436083599999995</v>
      </c>
      <c r="CN111" s="38">
        <f t="shared" si="184"/>
        <v>0</v>
      </c>
      <c r="CO111" s="39"/>
    </row>
    <row r="112" spans="1:93" s="18" customFormat="1" ht="82.5" customHeight="1" x14ac:dyDescent="0.25">
      <c r="A112" s="49" t="s">
        <v>227</v>
      </c>
      <c r="B112" s="39" t="s">
        <v>230</v>
      </c>
      <c r="C112" s="79" t="s">
        <v>288</v>
      </c>
      <c r="D112" s="35" t="s">
        <v>159</v>
      </c>
      <c r="E112" s="35">
        <v>2024</v>
      </c>
      <c r="F112" s="35">
        <v>2024</v>
      </c>
      <c r="G112" s="35">
        <f t="shared" si="214"/>
        <v>2024</v>
      </c>
      <c r="H112" s="38" t="s">
        <v>152</v>
      </c>
      <c r="I112" s="38">
        <v>2.1476000000000002</v>
      </c>
      <c r="J112" s="45" t="s">
        <v>241</v>
      </c>
      <c r="K112" s="38" t="s">
        <v>152</v>
      </c>
      <c r="L112" s="38">
        <v>2.1476000000000002</v>
      </c>
      <c r="M112" s="45" t="s">
        <v>241</v>
      </c>
      <c r="N112" s="35" t="s">
        <v>152</v>
      </c>
      <c r="O112" s="29">
        <v>0</v>
      </c>
      <c r="P112" s="38" t="s">
        <v>152</v>
      </c>
      <c r="Q112" s="38" t="s">
        <v>152</v>
      </c>
      <c r="R112" s="38" t="str">
        <f t="shared" si="226"/>
        <v>нд</v>
      </c>
      <c r="S112" s="38" t="str">
        <f t="shared" si="227"/>
        <v>нд</v>
      </c>
      <c r="T112" s="38">
        <v>2.8359296712295299</v>
      </c>
      <c r="U112" s="38">
        <f t="shared" si="209"/>
        <v>2.8359296712295299</v>
      </c>
      <c r="V112" s="38">
        <v>0</v>
      </c>
      <c r="W112" s="38">
        <v>2.8359296712295299</v>
      </c>
      <c r="X112" s="38">
        <v>2.8359296712295299</v>
      </c>
      <c r="Y112" s="38">
        <v>2.8359296712295299</v>
      </c>
      <c r="Z112" s="38">
        <f t="shared" si="207"/>
        <v>2.8359296712295299</v>
      </c>
      <c r="AA112" s="38">
        <v>2.8359296712295299</v>
      </c>
      <c r="AB112" s="38">
        <v>2.8359296712295299</v>
      </c>
      <c r="AC112" s="38">
        <v>2.8359296712295299</v>
      </c>
      <c r="AD112" s="38">
        <f t="shared" si="204"/>
        <v>2.8359296712295299</v>
      </c>
      <c r="AE112" s="38">
        <v>2.8359296712295299</v>
      </c>
      <c r="AF112" s="38">
        <f t="shared" si="205"/>
        <v>2.8359296712295299</v>
      </c>
      <c r="AG112" s="38">
        <f t="shared" si="215"/>
        <v>0</v>
      </c>
      <c r="AH112" s="38">
        <v>0</v>
      </c>
      <c r="AI112" s="38">
        <v>0</v>
      </c>
      <c r="AJ112" s="38">
        <v>0</v>
      </c>
      <c r="AK112" s="43">
        <v>0</v>
      </c>
      <c r="AL112" s="43">
        <f t="shared" si="206"/>
        <v>0</v>
      </c>
      <c r="AM112" s="43">
        <f t="shared" si="228"/>
        <v>0</v>
      </c>
      <c r="AN112" s="43">
        <f t="shared" si="229"/>
        <v>0</v>
      </c>
      <c r="AO112" s="43">
        <f t="shared" si="230"/>
        <v>0</v>
      </c>
      <c r="AP112" s="43">
        <f t="shared" si="231"/>
        <v>0</v>
      </c>
      <c r="AQ112" s="43">
        <v>0</v>
      </c>
      <c r="AR112" s="43">
        <v>0</v>
      </c>
      <c r="AS112" s="43">
        <v>0</v>
      </c>
      <c r="AT112" s="43">
        <v>0</v>
      </c>
      <c r="AU112" s="43">
        <v>0</v>
      </c>
      <c r="AV112" s="38">
        <f t="shared" si="193"/>
        <v>0</v>
      </c>
      <c r="AW112" s="38">
        <f t="shared" si="194"/>
        <v>0</v>
      </c>
      <c r="AX112" s="38">
        <f t="shared" si="195"/>
        <v>0</v>
      </c>
      <c r="AY112" s="38">
        <f t="shared" si="203"/>
        <v>0</v>
      </c>
      <c r="AZ112" s="38">
        <f t="shared" si="196"/>
        <v>0</v>
      </c>
      <c r="BA112" s="43">
        <v>0</v>
      </c>
      <c r="BB112" s="43">
        <v>0</v>
      </c>
      <c r="BC112" s="43">
        <v>0</v>
      </c>
      <c r="BD112" s="43">
        <v>0</v>
      </c>
      <c r="BE112" s="43">
        <v>0</v>
      </c>
      <c r="BF112" s="38">
        <f t="shared" si="233"/>
        <v>0</v>
      </c>
      <c r="BG112" s="38">
        <f t="shared" si="234"/>
        <v>0</v>
      </c>
      <c r="BH112" s="38">
        <f t="shared" si="235"/>
        <v>0</v>
      </c>
      <c r="BI112" s="38">
        <f t="shared" si="236"/>
        <v>0</v>
      </c>
      <c r="BJ112" s="38">
        <f t="shared" si="237"/>
        <v>0</v>
      </c>
      <c r="BK112" s="43">
        <v>0</v>
      </c>
      <c r="BL112" s="43">
        <v>0</v>
      </c>
      <c r="BM112" s="43">
        <v>0</v>
      </c>
      <c r="BN112" s="43">
        <v>0</v>
      </c>
      <c r="BO112" s="43">
        <v>0</v>
      </c>
      <c r="BP112" s="43">
        <v>0</v>
      </c>
      <c r="BQ112" s="43">
        <v>0</v>
      </c>
      <c r="BR112" s="43">
        <v>0</v>
      </c>
      <c r="BS112" s="43">
        <v>0</v>
      </c>
      <c r="BT112" s="43">
        <v>0</v>
      </c>
      <c r="BU112" s="43">
        <f>BX112</f>
        <v>2.8359296712295299</v>
      </c>
      <c r="BV112" s="43">
        <v>0</v>
      </c>
      <c r="BW112" s="43">
        <v>0</v>
      </c>
      <c r="BX112" s="43">
        <f>T112</f>
        <v>2.8359296712295299</v>
      </c>
      <c r="BY112" s="43">
        <v>0</v>
      </c>
      <c r="BZ112" s="43">
        <f>CC112</f>
        <v>2.8359296712295299</v>
      </c>
      <c r="CA112" s="43">
        <v>0</v>
      </c>
      <c r="CB112" s="43">
        <v>0</v>
      </c>
      <c r="CC112" s="43">
        <f>Y112</f>
        <v>2.8359296712295299</v>
      </c>
      <c r="CD112" s="43">
        <v>0</v>
      </c>
      <c r="CE112" s="38">
        <f t="shared" si="177"/>
        <v>2.8359296712295299</v>
      </c>
      <c r="CF112" s="38">
        <f t="shared" si="178"/>
        <v>0</v>
      </c>
      <c r="CG112" s="38">
        <f t="shared" si="179"/>
        <v>0</v>
      </c>
      <c r="CH112" s="38">
        <f t="shared" si="186"/>
        <v>2.8359296712295299</v>
      </c>
      <c r="CI112" s="38">
        <f t="shared" si="180"/>
        <v>0</v>
      </c>
      <c r="CJ112" s="38">
        <f t="shared" si="181"/>
        <v>2.8359296712295299</v>
      </c>
      <c r="CK112" s="38">
        <f t="shared" si="182"/>
        <v>0</v>
      </c>
      <c r="CL112" s="38">
        <f t="shared" si="183"/>
        <v>0</v>
      </c>
      <c r="CM112" s="38">
        <f t="shared" si="187"/>
        <v>2.8359296712295299</v>
      </c>
      <c r="CN112" s="38">
        <f t="shared" si="184"/>
        <v>0</v>
      </c>
      <c r="CO112" s="39" t="s">
        <v>251</v>
      </c>
    </row>
    <row r="113" spans="1:93" s="18" customFormat="1" ht="63" customHeight="1" x14ac:dyDescent="0.25">
      <c r="A113" s="49" t="s">
        <v>229</v>
      </c>
      <c r="B113" s="39" t="s">
        <v>232</v>
      </c>
      <c r="C113" s="79" t="s">
        <v>310</v>
      </c>
      <c r="D113" s="35" t="s">
        <v>159</v>
      </c>
      <c r="E113" s="35">
        <v>2020</v>
      </c>
      <c r="F113" s="35">
        <v>2022</v>
      </c>
      <c r="G113" s="35">
        <v>2020</v>
      </c>
      <c r="H113" s="35" t="s">
        <v>152</v>
      </c>
      <c r="I113" s="38">
        <v>21.994868421945828</v>
      </c>
      <c r="J113" s="45" t="s">
        <v>196</v>
      </c>
      <c r="K113" s="35" t="s">
        <v>152</v>
      </c>
      <c r="L113" s="38">
        <v>23</v>
      </c>
      <c r="M113" s="45" t="s">
        <v>339</v>
      </c>
      <c r="N113" s="38" t="s">
        <v>152</v>
      </c>
      <c r="O113" s="38" t="s">
        <v>152</v>
      </c>
      <c r="P113" s="38" t="s">
        <v>152</v>
      </c>
      <c r="Q113" s="35" t="s">
        <v>152</v>
      </c>
      <c r="R113" s="38">
        <v>63.840313066607997</v>
      </c>
      <c r="S113" s="38">
        <f>R113</f>
        <v>63.840313066607997</v>
      </c>
      <c r="T113" s="38">
        <v>24.884156568000002</v>
      </c>
      <c r="U113" s="38">
        <v>27.6</v>
      </c>
      <c r="V113" s="38">
        <v>0</v>
      </c>
      <c r="W113" s="38">
        <v>24.884156568000002</v>
      </c>
      <c r="X113" s="38">
        <v>27.6</v>
      </c>
      <c r="Y113" s="38">
        <v>24.884156568000002</v>
      </c>
      <c r="Z113" s="38">
        <f t="shared" si="207"/>
        <v>0</v>
      </c>
      <c r="AA113" s="38">
        <v>24.884156568000002</v>
      </c>
      <c r="AB113" s="38">
        <v>0</v>
      </c>
      <c r="AC113" s="38">
        <v>0</v>
      </c>
      <c r="AD113" s="38">
        <f t="shared" si="204"/>
        <v>0</v>
      </c>
      <c r="AE113" s="38">
        <v>0</v>
      </c>
      <c r="AF113" s="38">
        <f t="shared" si="205"/>
        <v>0</v>
      </c>
      <c r="AG113" s="38">
        <f t="shared" si="215"/>
        <v>0</v>
      </c>
      <c r="AH113" s="38">
        <v>0</v>
      </c>
      <c r="AI113" s="38">
        <v>0</v>
      </c>
      <c r="AJ113" s="38">
        <v>0</v>
      </c>
      <c r="AK113" s="43">
        <v>0</v>
      </c>
      <c r="AL113" s="43">
        <f t="shared" si="206"/>
        <v>27.6</v>
      </c>
      <c r="AM113" s="43">
        <f t="shared" si="228"/>
        <v>0</v>
      </c>
      <c r="AN113" s="43">
        <f t="shared" si="229"/>
        <v>0</v>
      </c>
      <c r="AO113" s="43">
        <v>0</v>
      </c>
      <c r="AP113" s="43">
        <v>27.6</v>
      </c>
      <c r="AQ113" s="43">
        <f>AT113</f>
        <v>0</v>
      </c>
      <c r="AR113" s="43">
        <v>0</v>
      </c>
      <c r="AS113" s="43">
        <v>0</v>
      </c>
      <c r="AT113" s="43">
        <v>0</v>
      </c>
      <c r="AU113" s="43">
        <v>0</v>
      </c>
      <c r="AV113" s="38">
        <f t="shared" si="193"/>
        <v>0</v>
      </c>
      <c r="AW113" s="38">
        <f t="shared" si="194"/>
        <v>0</v>
      </c>
      <c r="AX113" s="38">
        <f t="shared" si="195"/>
        <v>0</v>
      </c>
      <c r="AY113" s="38">
        <f t="shared" si="203"/>
        <v>0</v>
      </c>
      <c r="AZ113" s="38">
        <f t="shared" si="196"/>
        <v>0</v>
      </c>
      <c r="BA113" s="43">
        <f>BE113</f>
        <v>24.884</v>
      </c>
      <c r="BB113" s="43">
        <v>0</v>
      </c>
      <c r="BC113" s="43">
        <v>0</v>
      </c>
      <c r="BD113" s="43">
        <v>0</v>
      </c>
      <c r="BE113" s="43">
        <v>24.884</v>
      </c>
      <c r="BF113" s="38">
        <f t="shared" si="233"/>
        <v>0</v>
      </c>
      <c r="BG113" s="38">
        <f t="shared" si="234"/>
        <v>0</v>
      </c>
      <c r="BH113" s="38">
        <f t="shared" si="235"/>
        <v>0</v>
      </c>
      <c r="BI113" s="38">
        <f t="shared" si="236"/>
        <v>0</v>
      </c>
      <c r="BJ113" s="38">
        <f t="shared" si="237"/>
        <v>0</v>
      </c>
      <c r="BK113" s="43">
        <v>0</v>
      </c>
      <c r="BL113" s="43">
        <v>0</v>
      </c>
      <c r="BM113" s="43">
        <v>0</v>
      </c>
      <c r="BN113" s="43">
        <v>0</v>
      </c>
      <c r="BO113" s="43">
        <v>0</v>
      </c>
      <c r="BP113" s="43">
        <v>0</v>
      </c>
      <c r="BQ113" s="43">
        <v>0</v>
      </c>
      <c r="BR113" s="43">
        <v>0</v>
      </c>
      <c r="BS113" s="43">
        <v>0</v>
      </c>
      <c r="BT113" s="43">
        <v>0</v>
      </c>
      <c r="BU113" s="43">
        <v>0</v>
      </c>
      <c r="BV113" s="43">
        <v>0</v>
      </c>
      <c r="BW113" s="43">
        <v>0</v>
      </c>
      <c r="BX113" s="43">
        <v>0</v>
      </c>
      <c r="BY113" s="43">
        <v>0</v>
      </c>
      <c r="BZ113" s="43">
        <v>0</v>
      </c>
      <c r="CA113" s="43">
        <v>0</v>
      </c>
      <c r="CB113" s="43">
        <v>0</v>
      </c>
      <c r="CC113" s="43">
        <v>0</v>
      </c>
      <c r="CD113" s="43">
        <v>0</v>
      </c>
      <c r="CE113" s="38">
        <f t="shared" si="177"/>
        <v>24.884</v>
      </c>
      <c r="CF113" s="38">
        <f t="shared" si="178"/>
        <v>0</v>
      </c>
      <c r="CG113" s="38">
        <f t="shared" si="179"/>
        <v>0</v>
      </c>
      <c r="CH113" s="38">
        <f t="shared" si="186"/>
        <v>0</v>
      </c>
      <c r="CI113" s="38">
        <f t="shared" si="180"/>
        <v>24.884</v>
      </c>
      <c r="CJ113" s="38">
        <f t="shared" si="181"/>
        <v>27.6</v>
      </c>
      <c r="CK113" s="38">
        <f t="shared" si="182"/>
        <v>0</v>
      </c>
      <c r="CL113" s="38">
        <f t="shared" si="183"/>
        <v>0</v>
      </c>
      <c r="CM113" s="38">
        <f t="shared" si="187"/>
        <v>0</v>
      </c>
      <c r="CN113" s="38">
        <f t="shared" si="184"/>
        <v>27.6</v>
      </c>
      <c r="CO113" s="39" t="s">
        <v>246</v>
      </c>
    </row>
    <row r="114" spans="1:93" s="18" customFormat="1" ht="66" customHeight="1" x14ac:dyDescent="0.25">
      <c r="A114" s="49" t="s">
        <v>231</v>
      </c>
      <c r="B114" s="39" t="s">
        <v>234</v>
      </c>
      <c r="C114" s="79" t="s">
        <v>291</v>
      </c>
      <c r="D114" s="35" t="s">
        <v>159</v>
      </c>
      <c r="E114" s="35">
        <v>2022</v>
      </c>
      <c r="F114" s="35">
        <v>2022</v>
      </c>
      <c r="G114" s="35">
        <f>F114</f>
        <v>2022</v>
      </c>
      <c r="H114" s="35" t="s">
        <v>152</v>
      </c>
      <c r="I114" s="38">
        <v>46.00417152028843</v>
      </c>
      <c r="J114" s="45" t="s">
        <v>196</v>
      </c>
      <c r="K114" s="35" t="s">
        <v>152</v>
      </c>
      <c r="L114" s="38">
        <f>I114</f>
        <v>46.00417152028843</v>
      </c>
      <c r="M114" s="45" t="s">
        <v>196</v>
      </c>
      <c r="N114" s="38" t="s">
        <v>152</v>
      </c>
      <c r="O114" s="38" t="s">
        <v>152</v>
      </c>
      <c r="P114" s="38" t="s">
        <v>152</v>
      </c>
      <c r="Q114" s="38" t="s">
        <v>152</v>
      </c>
      <c r="R114" s="38">
        <v>141.71331259175997</v>
      </c>
      <c r="S114" s="38">
        <v>166.74297539505213</v>
      </c>
      <c r="T114" s="38">
        <v>54.807379679999997</v>
      </c>
      <c r="U114" s="38">
        <f t="shared" si="209"/>
        <v>54.807379679999997</v>
      </c>
      <c r="V114" s="38">
        <v>0</v>
      </c>
      <c r="W114" s="38">
        <v>54.807379679999997</v>
      </c>
      <c r="X114" s="38">
        <v>54.807379679999997</v>
      </c>
      <c r="Y114" s="38">
        <v>54.807379679999997</v>
      </c>
      <c r="Z114" s="38">
        <f t="shared" si="207"/>
        <v>54.807379679999997</v>
      </c>
      <c r="AA114" s="38">
        <v>54.807379679999997</v>
      </c>
      <c r="AB114" s="38">
        <v>54.807379679999997</v>
      </c>
      <c r="AC114" s="38">
        <v>54.807379679999997</v>
      </c>
      <c r="AD114" s="38">
        <f t="shared" si="204"/>
        <v>54.807379679999997</v>
      </c>
      <c r="AE114" s="38">
        <v>54.807379679999997</v>
      </c>
      <c r="AF114" s="38">
        <f t="shared" si="205"/>
        <v>54.807379679999997</v>
      </c>
      <c r="AG114" s="38">
        <f>AJ114</f>
        <v>0</v>
      </c>
      <c r="AH114" s="38">
        <v>0</v>
      </c>
      <c r="AI114" s="38">
        <v>0</v>
      </c>
      <c r="AJ114" s="38">
        <v>0</v>
      </c>
      <c r="AK114" s="43">
        <v>0</v>
      </c>
      <c r="AL114" s="43">
        <f t="shared" si="206"/>
        <v>0</v>
      </c>
      <c r="AM114" s="43">
        <f t="shared" si="228"/>
        <v>0</v>
      </c>
      <c r="AN114" s="43">
        <f t="shared" si="229"/>
        <v>0</v>
      </c>
      <c r="AO114" s="43">
        <f t="shared" si="230"/>
        <v>0</v>
      </c>
      <c r="AP114" s="43">
        <f t="shared" si="231"/>
        <v>0</v>
      </c>
      <c r="AQ114" s="43">
        <v>0</v>
      </c>
      <c r="AR114" s="43">
        <v>0</v>
      </c>
      <c r="AS114" s="43">
        <v>0</v>
      </c>
      <c r="AT114" s="43">
        <v>0</v>
      </c>
      <c r="AU114" s="43">
        <v>0</v>
      </c>
      <c r="AV114" s="38">
        <f t="shared" si="193"/>
        <v>0</v>
      </c>
      <c r="AW114" s="38">
        <f t="shared" si="194"/>
        <v>0</v>
      </c>
      <c r="AX114" s="38">
        <f t="shared" si="195"/>
        <v>0</v>
      </c>
      <c r="AY114" s="38">
        <f t="shared" si="203"/>
        <v>0</v>
      </c>
      <c r="AZ114" s="38">
        <f t="shared" si="196"/>
        <v>0</v>
      </c>
      <c r="BA114" s="43">
        <f>BD114</f>
        <v>0</v>
      </c>
      <c r="BB114" s="43">
        <v>0</v>
      </c>
      <c r="BC114" s="43">
        <v>0</v>
      </c>
      <c r="BD114" s="43">
        <v>0</v>
      </c>
      <c r="BE114" s="43">
        <v>0</v>
      </c>
      <c r="BF114" s="38">
        <f t="shared" si="233"/>
        <v>0</v>
      </c>
      <c r="BG114" s="38">
        <f t="shared" si="234"/>
        <v>0</v>
      </c>
      <c r="BH114" s="38">
        <f t="shared" si="235"/>
        <v>0</v>
      </c>
      <c r="BI114" s="38">
        <f t="shared" si="236"/>
        <v>0</v>
      </c>
      <c r="BJ114" s="38">
        <f t="shared" si="237"/>
        <v>0</v>
      </c>
      <c r="BK114" s="43">
        <v>0</v>
      </c>
      <c r="BL114" s="43">
        <v>0</v>
      </c>
      <c r="BM114" s="43">
        <v>0</v>
      </c>
      <c r="BN114" s="43">
        <v>0</v>
      </c>
      <c r="BO114" s="43">
        <v>0</v>
      </c>
      <c r="BP114" s="43">
        <v>0</v>
      </c>
      <c r="BQ114" s="43">
        <v>0</v>
      </c>
      <c r="BR114" s="43">
        <v>0</v>
      </c>
      <c r="BS114" s="43">
        <v>0</v>
      </c>
      <c r="BT114" s="43">
        <v>0</v>
      </c>
      <c r="BU114" s="43">
        <f>BY114</f>
        <v>54.807379679999997</v>
      </c>
      <c r="BV114" s="43">
        <v>0</v>
      </c>
      <c r="BW114" s="43">
        <v>0</v>
      </c>
      <c r="BX114" s="43">
        <v>0</v>
      </c>
      <c r="BY114" s="43">
        <v>54.807379679999997</v>
      </c>
      <c r="BZ114" s="43">
        <f>CD114</f>
        <v>54.807379679999997</v>
      </c>
      <c r="CA114" s="43">
        <v>0</v>
      </c>
      <c r="CB114" s="43">
        <v>0</v>
      </c>
      <c r="CC114" s="43">
        <v>0</v>
      </c>
      <c r="CD114" s="43">
        <v>54.807379679999997</v>
      </c>
      <c r="CE114" s="38">
        <f t="shared" si="177"/>
        <v>54.807379679999997</v>
      </c>
      <c r="CF114" s="38">
        <f t="shared" si="178"/>
        <v>0</v>
      </c>
      <c r="CG114" s="38">
        <f t="shared" si="179"/>
        <v>0</v>
      </c>
      <c r="CH114" s="38">
        <f t="shared" si="186"/>
        <v>0</v>
      </c>
      <c r="CI114" s="38">
        <f t="shared" si="180"/>
        <v>54.807379679999997</v>
      </c>
      <c r="CJ114" s="38">
        <f t="shared" si="181"/>
        <v>54.807379679999997</v>
      </c>
      <c r="CK114" s="38">
        <f t="shared" si="182"/>
        <v>0</v>
      </c>
      <c r="CL114" s="38">
        <f t="shared" si="183"/>
        <v>0</v>
      </c>
      <c r="CM114" s="38">
        <f t="shared" si="187"/>
        <v>0</v>
      </c>
      <c r="CN114" s="38">
        <f t="shared" si="184"/>
        <v>54.807379679999997</v>
      </c>
      <c r="CO114" s="39" t="s">
        <v>246</v>
      </c>
    </row>
    <row r="115" spans="1:93" s="18" customFormat="1" ht="64.5" customHeight="1" x14ac:dyDescent="0.25">
      <c r="A115" s="49" t="s">
        <v>233</v>
      </c>
      <c r="B115" s="39" t="s">
        <v>235</v>
      </c>
      <c r="C115" s="79" t="s">
        <v>292</v>
      </c>
      <c r="D115" s="35" t="s">
        <v>159</v>
      </c>
      <c r="E115" s="35">
        <v>2024</v>
      </c>
      <c r="F115" s="35">
        <v>2024</v>
      </c>
      <c r="G115" s="35">
        <f>F115</f>
        <v>2024</v>
      </c>
      <c r="H115" s="35" t="s">
        <v>152</v>
      </c>
      <c r="I115" s="38">
        <f>T115/1.05/1.044/1.042/1.043/1.044/1.043</f>
        <v>53.896526548755659</v>
      </c>
      <c r="J115" s="45" t="s">
        <v>196</v>
      </c>
      <c r="K115" s="35" t="s">
        <v>152</v>
      </c>
      <c r="L115" s="38">
        <f>I115</f>
        <v>53.896526548755659</v>
      </c>
      <c r="M115" s="45" t="s">
        <v>196</v>
      </c>
      <c r="N115" s="38" t="s">
        <v>152</v>
      </c>
      <c r="O115" s="38" t="s">
        <v>152</v>
      </c>
      <c r="P115" s="38" t="s">
        <v>152</v>
      </c>
      <c r="Q115" s="38" t="s">
        <v>152</v>
      </c>
      <c r="R115" s="38">
        <v>372.22552925375999</v>
      </c>
      <c r="S115" s="38">
        <v>420.31543058546805</v>
      </c>
      <c r="T115" s="38">
        <v>69.917744447999993</v>
      </c>
      <c r="U115" s="38">
        <f t="shared" si="209"/>
        <v>69.917744447999993</v>
      </c>
      <c r="V115" s="38">
        <v>0</v>
      </c>
      <c r="W115" s="38">
        <v>69.917744447999993</v>
      </c>
      <c r="X115" s="38">
        <v>69.917744447999993</v>
      </c>
      <c r="Y115" s="38">
        <v>69.917744447999993</v>
      </c>
      <c r="Z115" s="38">
        <f t="shared" si="207"/>
        <v>69.917744447999993</v>
      </c>
      <c r="AA115" s="38">
        <v>69.917744447999993</v>
      </c>
      <c r="AB115" s="38">
        <v>69.917744447999993</v>
      </c>
      <c r="AC115" s="38">
        <v>69.917744447999993</v>
      </c>
      <c r="AD115" s="38">
        <f t="shared" si="204"/>
        <v>69.917744447999993</v>
      </c>
      <c r="AE115" s="38">
        <v>0</v>
      </c>
      <c r="AF115" s="38">
        <f t="shared" si="205"/>
        <v>0</v>
      </c>
      <c r="AG115" s="38">
        <f>AJ115</f>
        <v>0</v>
      </c>
      <c r="AH115" s="38">
        <v>0</v>
      </c>
      <c r="AI115" s="38">
        <v>0</v>
      </c>
      <c r="AJ115" s="38">
        <v>0</v>
      </c>
      <c r="AK115" s="43">
        <v>0</v>
      </c>
      <c r="AL115" s="43">
        <f t="shared" si="206"/>
        <v>0</v>
      </c>
      <c r="AM115" s="43">
        <f t="shared" si="228"/>
        <v>0</v>
      </c>
      <c r="AN115" s="43">
        <f t="shared" si="229"/>
        <v>0</v>
      </c>
      <c r="AO115" s="43">
        <f t="shared" si="230"/>
        <v>0</v>
      </c>
      <c r="AP115" s="43">
        <f t="shared" si="231"/>
        <v>0</v>
      </c>
      <c r="AQ115" s="43">
        <v>0</v>
      </c>
      <c r="AR115" s="43">
        <v>0</v>
      </c>
      <c r="AS115" s="43">
        <v>0</v>
      </c>
      <c r="AT115" s="43">
        <v>0</v>
      </c>
      <c r="AU115" s="43">
        <v>0</v>
      </c>
      <c r="AV115" s="38">
        <f t="shared" si="193"/>
        <v>0</v>
      </c>
      <c r="AW115" s="38">
        <f t="shared" si="194"/>
        <v>0</v>
      </c>
      <c r="AX115" s="38">
        <f t="shared" si="195"/>
        <v>0</v>
      </c>
      <c r="AY115" s="38">
        <f t="shared" si="203"/>
        <v>0</v>
      </c>
      <c r="AZ115" s="38">
        <f t="shared" si="196"/>
        <v>0</v>
      </c>
      <c r="BA115" s="43">
        <v>0</v>
      </c>
      <c r="BB115" s="43">
        <v>0</v>
      </c>
      <c r="BC115" s="43">
        <v>0</v>
      </c>
      <c r="BD115" s="43">
        <v>0</v>
      </c>
      <c r="BE115" s="43">
        <v>0</v>
      </c>
      <c r="BF115" s="38">
        <f>SUM(BF117:BF127)</f>
        <v>0</v>
      </c>
      <c r="BG115" s="38">
        <f>SUM(BG117:BG127)</f>
        <v>0</v>
      </c>
      <c r="BH115" s="38">
        <f>SUM(BH117:BH127)</f>
        <v>0</v>
      </c>
      <c r="BI115" s="38">
        <f>SUM(BI117:BI127)</f>
        <v>0</v>
      </c>
      <c r="BJ115" s="38">
        <f>SUM(BJ117:BJ127)</f>
        <v>0</v>
      </c>
      <c r="BK115" s="43">
        <f>BO115</f>
        <v>69.917744447999993</v>
      </c>
      <c r="BL115" s="43">
        <v>0</v>
      </c>
      <c r="BM115" s="43">
        <v>0</v>
      </c>
      <c r="BN115" s="43">
        <v>0</v>
      </c>
      <c r="BO115" s="43">
        <v>69.917744447999993</v>
      </c>
      <c r="BP115" s="43">
        <f>BT115</f>
        <v>69.917744447999993</v>
      </c>
      <c r="BQ115" s="43">
        <v>0</v>
      </c>
      <c r="BR115" s="43">
        <v>0</v>
      </c>
      <c r="BS115" s="43">
        <v>0</v>
      </c>
      <c r="BT115" s="43">
        <v>69.917744447999993</v>
      </c>
      <c r="BU115" s="43">
        <f>BX115</f>
        <v>0</v>
      </c>
      <c r="BV115" s="43">
        <v>0</v>
      </c>
      <c r="BW115" s="43">
        <v>0</v>
      </c>
      <c r="BX115" s="43">
        <v>0</v>
      </c>
      <c r="BY115" s="43">
        <v>0</v>
      </c>
      <c r="BZ115" s="43">
        <f>CC115</f>
        <v>0</v>
      </c>
      <c r="CA115" s="43">
        <v>0</v>
      </c>
      <c r="CB115" s="43">
        <v>0</v>
      </c>
      <c r="CC115" s="43">
        <v>0</v>
      </c>
      <c r="CD115" s="43">
        <v>0</v>
      </c>
      <c r="CE115" s="38">
        <f t="shared" si="177"/>
        <v>69.917744447999993</v>
      </c>
      <c r="CF115" s="38">
        <f t="shared" si="178"/>
        <v>0</v>
      </c>
      <c r="CG115" s="38">
        <f t="shared" si="179"/>
        <v>0</v>
      </c>
      <c r="CH115" s="38">
        <f t="shared" si="186"/>
        <v>0</v>
      </c>
      <c r="CI115" s="38">
        <f t="shared" si="180"/>
        <v>69.917744447999993</v>
      </c>
      <c r="CJ115" s="38">
        <f t="shared" si="181"/>
        <v>69.917744447999993</v>
      </c>
      <c r="CK115" s="38">
        <f t="shared" si="182"/>
        <v>0</v>
      </c>
      <c r="CL115" s="38">
        <f t="shared" si="183"/>
        <v>0</v>
      </c>
      <c r="CM115" s="38">
        <f t="shared" si="187"/>
        <v>0</v>
      </c>
      <c r="CN115" s="38">
        <f t="shared" si="184"/>
        <v>69.917744447999993</v>
      </c>
      <c r="CO115" s="39" t="s">
        <v>246</v>
      </c>
    </row>
    <row r="116" spans="1:93" s="18" customFormat="1" ht="64.5" customHeight="1" x14ac:dyDescent="0.25">
      <c r="A116" s="49" t="s">
        <v>333</v>
      </c>
      <c r="B116" s="75" t="s">
        <v>336</v>
      </c>
      <c r="C116" s="71" t="s">
        <v>334</v>
      </c>
      <c r="D116" s="35" t="s">
        <v>159</v>
      </c>
      <c r="E116" s="35">
        <v>2020</v>
      </c>
      <c r="F116" s="35" t="s">
        <v>152</v>
      </c>
      <c r="G116" s="35">
        <v>2020</v>
      </c>
      <c r="H116" s="38" t="s">
        <v>152</v>
      </c>
      <c r="I116" s="38" t="s">
        <v>152</v>
      </c>
      <c r="J116" s="45" t="s">
        <v>152</v>
      </c>
      <c r="K116" s="38" t="s">
        <v>152</v>
      </c>
      <c r="L116" s="38">
        <f>0.233333333333333*1.2</f>
        <v>0.27999999999999958</v>
      </c>
      <c r="M116" s="45" t="s">
        <v>340</v>
      </c>
      <c r="N116" s="35" t="s">
        <v>152</v>
      </c>
      <c r="O116" s="29" t="s">
        <v>152</v>
      </c>
      <c r="P116" s="38" t="s">
        <v>152</v>
      </c>
      <c r="Q116" s="38" t="s">
        <v>152</v>
      </c>
      <c r="R116" s="38" t="s">
        <v>152</v>
      </c>
      <c r="S116" s="38" t="s">
        <v>152</v>
      </c>
      <c r="T116" s="38" t="s">
        <v>152</v>
      </c>
      <c r="U116" s="38">
        <v>0.27999999999999958</v>
      </c>
      <c r="V116" s="38">
        <v>0</v>
      </c>
      <c r="W116" s="38" t="s">
        <v>152</v>
      </c>
      <c r="X116" s="38">
        <v>0.27999999999999958</v>
      </c>
      <c r="Y116" s="38">
        <v>0</v>
      </c>
      <c r="Z116" s="38">
        <f t="shared" si="207"/>
        <v>0</v>
      </c>
      <c r="AA116" s="38">
        <v>0</v>
      </c>
      <c r="AB116" s="38">
        <v>0</v>
      </c>
      <c r="AC116" s="38">
        <v>0</v>
      </c>
      <c r="AD116" s="38">
        <f t="shared" si="204"/>
        <v>0</v>
      </c>
      <c r="AE116" s="38">
        <v>0</v>
      </c>
      <c r="AF116" s="38">
        <f t="shared" si="205"/>
        <v>0</v>
      </c>
      <c r="AG116" s="38" t="s">
        <v>152</v>
      </c>
      <c r="AH116" s="38" t="s">
        <v>152</v>
      </c>
      <c r="AI116" s="38" t="s">
        <v>152</v>
      </c>
      <c r="AJ116" s="38" t="s">
        <v>152</v>
      </c>
      <c r="AK116" s="38" t="s">
        <v>152</v>
      </c>
      <c r="AL116" s="38">
        <f>SUM(AM116:AP116)</f>
        <v>0.27999999999999958</v>
      </c>
      <c r="AM116" s="43">
        <v>0</v>
      </c>
      <c r="AN116" s="43">
        <v>0</v>
      </c>
      <c r="AO116" s="43">
        <v>0</v>
      </c>
      <c r="AP116" s="43">
        <v>0.27999999999999958</v>
      </c>
      <c r="AQ116" s="43">
        <v>0</v>
      </c>
      <c r="AR116" s="43">
        <v>0</v>
      </c>
      <c r="AS116" s="43">
        <v>0</v>
      </c>
      <c r="AT116" s="43">
        <v>0</v>
      </c>
      <c r="AU116" s="43">
        <v>0</v>
      </c>
      <c r="AV116" s="38">
        <f>AQ116</f>
        <v>0</v>
      </c>
      <c r="AW116" s="38">
        <f>AR116</f>
        <v>0</v>
      </c>
      <c r="AX116" s="38">
        <f>AS116</f>
        <v>0</v>
      </c>
      <c r="AY116" s="38">
        <f>AT116</f>
        <v>0</v>
      </c>
      <c r="AZ116" s="38">
        <f>AU116</f>
        <v>0</v>
      </c>
      <c r="BA116" s="38">
        <v>0</v>
      </c>
      <c r="BB116" s="38">
        <f>BB117</f>
        <v>0</v>
      </c>
      <c r="BC116" s="38">
        <f>BC117</f>
        <v>0</v>
      </c>
      <c r="BD116" s="38">
        <v>0</v>
      </c>
      <c r="BE116" s="38">
        <f>BE117</f>
        <v>0</v>
      </c>
      <c r="BF116" s="38">
        <f>SUM(BF117:BF128)</f>
        <v>0</v>
      </c>
      <c r="BG116" s="38">
        <f>SUM(BG117:BG128)</f>
        <v>0</v>
      </c>
      <c r="BH116" s="38">
        <f>SUM(BH117:BH128)</f>
        <v>0</v>
      </c>
      <c r="BI116" s="38">
        <f>SUM(BI117:BI128)</f>
        <v>0</v>
      </c>
      <c r="BJ116" s="38">
        <f>SUM(BJ117:BJ128)</f>
        <v>0</v>
      </c>
      <c r="BK116" s="38">
        <f>BK117</f>
        <v>0</v>
      </c>
      <c r="BL116" s="38">
        <f>BL117</f>
        <v>0</v>
      </c>
      <c r="BM116" s="38">
        <f>BM117</f>
        <v>0</v>
      </c>
      <c r="BN116" s="38">
        <v>0</v>
      </c>
      <c r="BO116" s="38">
        <f t="shared" ref="BO116:CD116" si="238">BO117</f>
        <v>0</v>
      </c>
      <c r="BP116" s="38">
        <f>BP117</f>
        <v>0</v>
      </c>
      <c r="BQ116" s="38">
        <f>BQ117</f>
        <v>0</v>
      </c>
      <c r="BR116" s="38">
        <f>BR117</f>
        <v>0</v>
      </c>
      <c r="BS116" s="38">
        <v>0</v>
      </c>
      <c r="BT116" s="38">
        <f t="shared" si="238"/>
        <v>0</v>
      </c>
      <c r="BU116" s="38">
        <f t="shared" si="238"/>
        <v>0</v>
      </c>
      <c r="BV116" s="38">
        <f t="shared" si="238"/>
        <v>0</v>
      </c>
      <c r="BW116" s="38">
        <f t="shared" si="238"/>
        <v>0</v>
      </c>
      <c r="BX116" s="38">
        <f t="shared" si="238"/>
        <v>0</v>
      </c>
      <c r="BY116" s="38">
        <f t="shared" si="238"/>
        <v>0</v>
      </c>
      <c r="BZ116" s="38">
        <f t="shared" si="238"/>
        <v>0</v>
      </c>
      <c r="CA116" s="38">
        <f t="shared" si="238"/>
        <v>0</v>
      </c>
      <c r="CB116" s="38">
        <f t="shared" si="238"/>
        <v>0</v>
      </c>
      <c r="CC116" s="38">
        <f t="shared" si="238"/>
        <v>0</v>
      </c>
      <c r="CD116" s="38">
        <f t="shared" si="238"/>
        <v>0</v>
      </c>
      <c r="CE116" s="38" t="s">
        <v>152</v>
      </c>
      <c r="CF116" s="38" t="s">
        <v>152</v>
      </c>
      <c r="CG116" s="38" t="s">
        <v>152</v>
      </c>
      <c r="CH116" s="38" t="s">
        <v>152</v>
      </c>
      <c r="CI116" s="38" t="s">
        <v>152</v>
      </c>
      <c r="CJ116" s="38">
        <f>BU116+BK116+AV116+AL116+BF116</f>
        <v>0.27999999999999958</v>
      </c>
      <c r="CK116" s="38">
        <f>BV116+BL116+AW116+AM116+BG116</f>
        <v>0</v>
      </c>
      <c r="CL116" s="38">
        <f>BW116+BM116+AX116+AN116+BH116</f>
        <v>0</v>
      </c>
      <c r="CM116" s="38">
        <f t="shared" si="187"/>
        <v>0</v>
      </c>
      <c r="CN116" s="38">
        <f t="shared" si="184"/>
        <v>0.27999999999999958</v>
      </c>
      <c r="CO116" s="39" t="s">
        <v>247</v>
      </c>
    </row>
    <row r="117" spans="1:93" s="18" customFormat="1" ht="54" customHeight="1" x14ac:dyDescent="0.25">
      <c r="A117" s="19"/>
      <c r="B117" s="19"/>
      <c r="C117" s="19"/>
      <c r="D117" s="23"/>
      <c r="E117" s="24"/>
      <c r="F117" s="19"/>
      <c r="G117" s="19"/>
      <c r="H117" s="14"/>
      <c r="I117" s="14"/>
      <c r="J117" s="25"/>
      <c r="K117" s="14"/>
      <c r="L117" s="14"/>
      <c r="M117" s="25"/>
      <c r="N117" s="19"/>
      <c r="O117" s="22"/>
      <c r="P117" s="23"/>
      <c r="Q117" s="22"/>
      <c r="R117" s="23"/>
      <c r="S117" s="22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4"/>
      <c r="CG117" s="14"/>
      <c r="CH117" s="14"/>
      <c r="CI117" s="14"/>
      <c r="CJ117" s="19"/>
      <c r="CK117" s="14"/>
      <c r="CL117" s="14"/>
      <c r="CM117" s="14"/>
      <c r="CN117" s="14"/>
      <c r="CO117" s="22"/>
    </row>
  </sheetData>
  <mergeCells count="40">
    <mergeCell ref="A12:BK12"/>
    <mergeCell ref="A14:BK14"/>
    <mergeCell ref="A15:BK15"/>
    <mergeCell ref="AL27:AP27"/>
    <mergeCell ref="AQ27:AU27"/>
    <mergeCell ref="H26:M26"/>
    <mergeCell ref="N26:N28"/>
    <mergeCell ref="O26:O28"/>
    <mergeCell ref="P26:S26"/>
    <mergeCell ref="T26:U27"/>
    <mergeCell ref="AG26:CN26"/>
    <mergeCell ref="CJ27:CN27"/>
    <mergeCell ref="BA27:BE27"/>
    <mergeCell ref="BK27:BO27"/>
    <mergeCell ref="BU27:BY27"/>
    <mergeCell ref="BZ27:CD27"/>
    <mergeCell ref="CE27:CI27"/>
    <mergeCell ref="A18:AP18"/>
    <mergeCell ref="CE24:CO24"/>
    <mergeCell ref="A26:A28"/>
    <mergeCell ref="B26:B28"/>
    <mergeCell ref="C26:C28"/>
    <mergeCell ref="D26:D28"/>
    <mergeCell ref="E26:E28"/>
    <mergeCell ref="F26:G27"/>
    <mergeCell ref="CO26:CO28"/>
    <mergeCell ref="H27:J27"/>
    <mergeCell ref="K27:M27"/>
    <mergeCell ref="BF27:BJ27"/>
    <mergeCell ref="BP27:BT27"/>
    <mergeCell ref="A13:AP13"/>
    <mergeCell ref="A16:AP16"/>
    <mergeCell ref="P27:Q27"/>
    <mergeCell ref="AV27:AZ27"/>
    <mergeCell ref="R27:S27"/>
    <mergeCell ref="AG27:AK27"/>
    <mergeCell ref="A17:AP17"/>
    <mergeCell ref="V26:AF27"/>
    <mergeCell ref="A19:BK19"/>
    <mergeCell ref="A20:BK20"/>
  </mergeCells>
  <pageMargins left="0.19685039370078741" right="0.19685039370078741" top="0.35433070866141736" bottom="0.15748031496062992" header="0.31496062992125984" footer="0.31496062992125984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11"/>
  <sheetViews>
    <sheetView view="pageBreakPreview" topLeftCell="A12" zoomScale="60" zoomScaleNormal="100" workbookViewId="0">
      <pane xSplit="2" ySplit="14" topLeftCell="E58" activePane="bottomRight" state="frozen"/>
      <selection activeCell="A12" sqref="A12"/>
      <selection pane="topRight" activeCell="C12" sqref="C12"/>
      <selection pane="bottomLeft" activeCell="A26" sqref="A26"/>
      <selection pane="bottomRight" activeCell="K58" sqref="K58"/>
    </sheetView>
  </sheetViews>
  <sheetFormatPr defaultRowHeight="15.75" x14ac:dyDescent="0.25"/>
  <cols>
    <col min="1" max="1" width="13.140625" style="1" customWidth="1"/>
    <col min="2" max="2" width="45.5703125" style="1" customWidth="1"/>
    <col min="3" max="3" width="18" style="1" customWidth="1"/>
    <col min="4" max="4" width="10.7109375" style="1" customWidth="1"/>
    <col min="5" max="5" width="10.42578125" style="1" customWidth="1"/>
    <col min="6" max="6" width="9" style="1" customWidth="1"/>
    <col min="7" max="7" width="15.140625" style="1" hidden="1" customWidth="1"/>
    <col min="8" max="8" width="12.7109375" style="1" customWidth="1"/>
    <col min="9" max="9" width="16.7109375" style="1" customWidth="1"/>
    <col min="10" max="11" width="13" style="1" customWidth="1"/>
    <col min="12" max="12" width="17.28515625" style="1" customWidth="1"/>
    <col min="13" max="14" width="13" style="1" customWidth="1"/>
    <col min="15" max="15" width="11.85546875" style="1" customWidth="1"/>
    <col min="16" max="16" width="12.7109375" style="1" customWidth="1"/>
    <col min="17" max="17" width="11.85546875" style="1" customWidth="1"/>
    <col min="18" max="19" width="8" style="1" hidden="1" customWidth="1"/>
    <col min="20" max="20" width="10.42578125" style="1" customWidth="1"/>
    <col min="21" max="21" width="9.7109375" style="1" customWidth="1"/>
    <col min="22" max="22" width="9.140625" style="1" customWidth="1"/>
    <col min="23" max="23" width="10.5703125" style="1" customWidth="1"/>
    <col min="24" max="27" width="8" style="1" customWidth="1"/>
    <col min="28" max="28" width="10.5703125" style="1" customWidth="1"/>
    <col min="29" max="29" width="8.42578125" style="1" customWidth="1"/>
    <col min="30" max="30" width="15.85546875" style="1" customWidth="1"/>
    <col min="31" max="31" width="22.7109375" style="1" customWidth="1"/>
    <col min="32" max="32" width="10.7109375" style="1" customWidth="1"/>
    <col min="33" max="33" width="13.28515625" style="1" customWidth="1"/>
    <col min="34" max="34" width="10.140625" style="1" customWidth="1"/>
    <col min="35" max="35" width="17.5703125" style="1" customWidth="1"/>
    <col min="36" max="36" width="22.140625" style="1" customWidth="1"/>
    <col min="37" max="37" width="11.140625" style="1" customWidth="1"/>
    <col min="38" max="38" width="10.85546875" style="1" customWidth="1"/>
    <col min="39" max="39" width="7.42578125" style="1" customWidth="1"/>
    <col min="40" max="40" width="10.140625" style="1" customWidth="1"/>
    <col min="41" max="41" width="12.28515625" style="1" customWidth="1"/>
    <col min="42" max="42" width="9.7109375" style="1" customWidth="1"/>
    <col min="43" max="47" width="9.7109375" style="1" hidden="1" customWidth="1"/>
    <col min="48" max="48" width="12" style="1" customWidth="1"/>
    <col min="49" max="49" width="9.5703125" style="1" customWidth="1"/>
    <col min="50" max="50" width="9.85546875" style="1" customWidth="1"/>
    <col min="51" max="51" width="11.7109375" style="1" customWidth="1"/>
    <col min="52" max="57" width="9.5703125" style="1" customWidth="1"/>
    <col min="58" max="58" width="10.28515625" style="1" customWidth="1"/>
    <col min="59" max="59" width="7" style="1" customWidth="1"/>
    <col min="60" max="60" width="10.140625" style="1" customWidth="1"/>
    <col min="61" max="61" width="11.85546875" style="1" customWidth="1"/>
    <col min="62" max="62" width="9" style="1" customWidth="1"/>
    <col min="63" max="63" width="10" style="1" customWidth="1"/>
    <col min="64" max="64" width="8.28515625" style="1" customWidth="1"/>
    <col min="65" max="65" width="10.5703125" style="1" customWidth="1"/>
    <col min="66" max="66" width="11.140625" style="1" customWidth="1"/>
    <col min="67" max="67" width="8.28515625" style="1" customWidth="1"/>
    <col min="68" max="69" width="8.28515625" style="1" hidden="1" customWidth="1"/>
    <col min="70" max="70" width="10" style="1" hidden="1" customWidth="1"/>
    <col min="71" max="71" width="11.140625" style="1" hidden="1" customWidth="1"/>
    <col min="72" max="74" width="8.28515625" style="1" hidden="1" customWidth="1"/>
    <col min="75" max="75" width="9.85546875" style="1" hidden="1" customWidth="1"/>
    <col min="76" max="76" width="11.7109375" style="1" hidden="1" customWidth="1"/>
    <col min="77" max="77" width="8.28515625" style="1" hidden="1" customWidth="1"/>
    <col min="78" max="78" width="12.5703125" style="1" customWidth="1"/>
    <col min="79" max="79" width="9.42578125" style="1" customWidth="1"/>
    <col min="80" max="80" width="10.85546875" style="1" customWidth="1"/>
    <col min="81" max="81" width="12.85546875" style="1" customWidth="1"/>
    <col min="82" max="82" width="10.28515625" style="1" customWidth="1"/>
    <col min="83" max="83" width="16" style="1" customWidth="1"/>
    <col min="84" max="84" width="6.7109375" style="1" customWidth="1"/>
    <col min="85" max="85" width="10.7109375" style="1" customWidth="1"/>
    <col min="86" max="86" width="11.85546875" style="1" customWidth="1"/>
    <col min="87" max="87" width="12.85546875" style="1" customWidth="1"/>
    <col min="88" max="88" width="23.7109375" style="1" customWidth="1"/>
    <col min="89" max="16384" width="9.140625" style="1"/>
  </cols>
  <sheetData>
    <row r="1" spans="1:88" ht="18.75" hidden="1" customHeight="1" x14ac:dyDescent="0.25">
      <c r="AA1" s="15"/>
      <c r="CJ1" s="15" t="s">
        <v>0</v>
      </c>
    </row>
    <row r="2" spans="1:88" ht="18.75" hidden="1" customHeight="1" x14ac:dyDescent="0.3">
      <c r="AA2" s="16"/>
      <c r="CJ2" s="16" t="s">
        <v>1</v>
      </c>
    </row>
    <row r="3" spans="1:88" ht="18.75" hidden="1" customHeight="1" x14ac:dyDescent="0.3">
      <c r="AA3" s="16"/>
      <c r="CJ3" s="16" t="s">
        <v>2</v>
      </c>
    </row>
    <row r="4" spans="1:88" ht="18.75" hidden="1" customHeight="1" x14ac:dyDescent="0.3">
      <c r="AA4" s="16"/>
      <c r="AI4" s="16"/>
    </row>
    <row r="5" spans="1:88" ht="18.75" hidden="1" customHeight="1" x14ac:dyDescent="0.3">
      <c r="AA5" s="16"/>
      <c r="AI5" s="16"/>
      <c r="AJ5" s="2"/>
      <c r="AK5" s="2" t="s">
        <v>3</v>
      </c>
    </row>
    <row r="6" spans="1:88" ht="18.75" hidden="1" customHeight="1" x14ac:dyDescent="0.3">
      <c r="AA6" s="16"/>
      <c r="AI6" s="16"/>
      <c r="AJ6" s="2"/>
      <c r="AK6" s="2" t="s">
        <v>4</v>
      </c>
    </row>
    <row r="7" spans="1:88" ht="18.75" hidden="1" customHeight="1" x14ac:dyDescent="0.3">
      <c r="AA7" s="16"/>
      <c r="AI7" s="16"/>
      <c r="AJ7" s="2"/>
      <c r="AK7" s="2" t="s">
        <v>5</v>
      </c>
    </row>
    <row r="8" spans="1:88" ht="18.75" hidden="1" customHeight="1" x14ac:dyDescent="0.3">
      <c r="AA8" s="16"/>
      <c r="AI8" s="16"/>
      <c r="AJ8" s="2"/>
      <c r="AK8" s="2" t="s">
        <v>6</v>
      </c>
    </row>
    <row r="9" spans="1:88" ht="18.75" hidden="1" customHeight="1" x14ac:dyDescent="0.3">
      <c r="AA9" s="16"/>
      <c r="AI9" s="16"/>
      <c r="AJ9" s="2"/>
      <c r="AK9" s="2" t="s">
        <v>7</v>
      </c>
    </row>
    <row r="10" spans="1:88" ht="18.75" hidden="1" customHeight="1" x14ac:dyDescent="0.3">
      <c r="AA10" s="16"/>
      <c r="AI10" s="16"/>
      <c r="AJ10" s="2"/>
      <c r="AK10" s="2"/>
    </row>
    <row r="11" spans="1:88" ht="18.75" hidden="1" customHeight="1" x14ac:dyDescent="0.3">
      <c r="AA11" s="16"/>
      <c r="AI11" s="16"/>
      <c r="AJ11" s="2"/>
      <c r="AK11" s="2" t="s">
        <v>8</v>
      </c>
    </row>
    <row r="12" spans="1:88" ht="18.75" customHeight="1" x14ac:dyDescent="0.25">
      <c r="A12" s="104" t="s">
        <v>178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</row>
    <row r="13" spans="1:88" ht="18.75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</row>
    <row r="14" spans="1:88" ht="18.75" x14ac:dyDescent="0.25">
      <c r="A14" s="102" t="s">
        <v>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</row>
    <row r="15" spans="1:88" ht="18.75" customHeight="1" x14ac:dyDescent="0.25">
      <c r="A15" s="103" t="s">
        <v>10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</row>
    <row r="16" spans="1:88" ht="18.75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CJ16" s="16"/>
    </row>
    <row r="17" spans="1:88" ht="18.75" hidden="1" x14ac:dyDescent="0.3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ht="18.75" hidden="1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</row>
    <row r="19" spans="1:88" ht="18.75" hidden="1" x14ac:dyDescent="0.3">
      <c r="A19" s="85" t="s">
        <v>204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</row>
    <row r="20" spans="1:88" hidden="1" x14ac:dyDescent="0.25">
      <c r="A20" s="86" t="s">
        <v>164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35.25" customHeight="1" x14ac:dyDescent="0.25">
      <c r="K21" s="26"/>
      <c r="L21" s="26">
        <f>L26-I26</f>
        <v>11.139020971987179</v>
      </c>
      <c r="O21" s="26"/>
      <c r="U21" s="26"/>
      <c r="V21" s="26"/>
      <c r="W21" s="28"/>
      <c r="X21" s="28"/>
      <c r="Y21" s="28"/>
      <c r="AA21" s="26"/>
      <c r="AB21" s="27"/>
      <c r="AG21" s="2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</row>
    <row r="22" spans="1:88" ht="147" customHeight="1" x14ac:dyDescent="0.25">
      <c r="A22" s="90" t="s">
        <v>11</v>
      </c>
      <c r="B22" s="90" t="s">
        <v>12</v>
      </c>
      <c r="C22" s="90" t="s">
        <v>173</v>
      </c>
      <c r="D22" s="90" t="s">
        <v>13</v>
      </c>
      <c r="E22" s="90" t="s">
        <v>14</v>
      </c>
      <c r="F22" s="90" t="s">
        <v>165</v>
      </c>
      <c r="G22" s="90"/>
      <c r="H22" s="90" t="s">
        <v>15</v>
      </c>
      <c r="I22" s="90"/>
      <c r="J22" s="90"/>
      <c r="K22" s="90"/>
      <c r="L22" s="90"/>
      <c r="M22" s="90"/>
      <c r="N22" s="98" t="s">
        <v>16</v>
      </c>
      <c r="O22" s="98" t="s">
        <v>254</v>
      </c>
      <c r="P22" s="90" t="s">
        <v>17</v>
      </c>
      <c r="Q22" s="90"/>
      <c r="R22" s="90"/>
      <c r="S22" s="90"/>
      <c r="T22" s="90" t="s">
        <v>18</v>
      </c>
      <c r="U22" s="90"/>
      <c r="V22" s="91" t="s">
        <v>163</v>
      </c>
      <c r="W22" s="92"/>
      <c r="X22" s="92"/>
      <c r="Y22" s="92"/>
      <c r="Z22" s="92"/>
      <c r="AA22" s="106"/>
      <c r="AB22" s="87" t="s">
        <v>197</v>
      </c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9"/>
      <c r="CJ22" s="98" t="s">
        <v>203</v>
      </c>
    </row>
    <row r="23" spans="1:88" ht="161.25" customHeight="1" x14ac:dyDescent="0.25">
      <c r="A23" s="90"/>
      <c r="B23" s="90"/>
      <c r="C23" s="90"/>
      <c r="D23" s="90"/>
      <c r="E23" s="90"/>
      <c r="F23" s="90"/>
      <c r="G23" s="90"/>
      <c r="H23" s="87" t="s">
        <v>19</v>
      </c>
      <c r="I23" s="88"/>
      <c r="J23" s="89"/>
      <c r="K23" s="93" t="s">
        <v>20</v>
      </c>
      <c r="L23" s="94"/>
      <c r="M23" s="101"/>
      <c r="N23" s="99"/>
      <c r="O23" s="99"/>
      <c r="P23" s="90" t="s">
        <v>19</v>
      </c>
      <c r="Q23" s="90"/>
      <c r="R23" s="90" t="s">
        <v>20</v>
      </c>
      <c r="S23" s="90"/>
      <c r="T23" s="90"/>
      <c r="U23" s="90"/>
      <c r="V23" s="93"/>
      <c r="W23" s="94"/>
      <c r="X23" s="94"/>
      <c r="Y23" s="94"/>
      <c r="Z23" s="94"/>
      <c r="AA23" s="101"/>
      <c r="AB23" s="90" t="s">
        <v>198</v>
      </c>
      <c r="AC23" s="90"/>
      <c r="AD23" s="90"/>
      <c r="AE23" s="90"/>
      <c r="AF23" s="90"/>
      <c r="AG23" s="90" t="s">
        <v>20</v>
      </c>
      <c r="AH23" s="90"/>
      <c r="AI23" s="90"/>
      <c r="AJ23" s="90"/>
      <c r="AK23" s="90"/>
      <c r="AL23" s="87" t="s">
        <v>199</v>
      </c>
      <c r="AM23" s="88"/>
      <c r="AN23" s="88"/>
      <c r="AO23" s="88"/>
      <c r="AP23" s="89"/>
      <c r="AQ23" s="87" t="s">
        <v>20</v>
      </c>
      <c r="AR23" s="88"/>
      <c r="AS23" s="88"/>
      <c r="AT23" s="88"/>
      <c r="AU23" s="89"/>
      <c r="AV23" s="87" t="s">
        <v>200</v>
      </c>
      <c r="AW23" s="88"/>
      <c r="AX23" s="88"/>
      <c r="AY23" s="88"/>
      <c r="AZ23" s="89"/>
      <c r="BA23" s="87" t="s">
        <v>20</v>
      </c>
      <c r="BB23" s="88"/>
      <c r="BC23" s="88"/>
      <c r="BD23" s="88"/>
      <c r="BE23" s="88"/>
      <c r="BF23" s="87" t="s">
        <v>201</v>
      </c>
      <c r="BG23" s="88"/>
      <c r="BH23" s="88"/>
      <c r="BI23" s="88"/>
      <c r="BJ23" s="89"/>
      <c r="BK23" s="87" t="s">
        <v>202</v>
      </c>
      <c r="BL23" s="88"/>
      <c r="BM23" s="88"/>
      <c r="BN23" s="88"/>
      <c r="BO23" s="89"/>
      <c r="BP23" s="87" t="s">
        <v>21</v>
      </c>
      <c r="BQ23" s="88"/>
      <c r="BR23" s="88"/>
      <c r="BS23" s="88"/>
      <c r="BT23" s="89"/>
      <c r="BU23" s="87" t="s">
        <v>22</v>
      </c>
      <c r="BV23" s="88"/>
      <c r="BW23" s="88"/>
      <c r="BX23" s="88"/>
      <c r="BY23" s="88"/>
      <c r="BZ23" s="95" t="s">
        <v>23</v>
      </c>
      <c r="CA23" s="88"/>
      <c r="CB23" s="88"/>
      <c r="CC23" s="88"/>
      <c r="CD23" s="89"/>
      <c r="CE23" s="87" t="s">
        <v>24</v>
      </c>
      <c r="CF23" s="88"/>
      <c r="CG23" s="88"/>
      <c r="CH23" s="88"/>
      <c r="CI23" s="89"/>
      <c r="CJ23" s="99"/>
    </row>
    <row r="24" spans="1:88" ht="135.75" customHeight="1" x14ac:dyDescent="0.25">
      <c r="A24" s="90"/>
      <c r="B24" s="90"/>
      <c r="C24" s="90"/>
      <c r="D24" s="90"/>
      <c r="E24" s="90"/>
      <c r="F24" s="55" t="s">
        <v>25</v>
      </c>
      <c r="G24" s="55" t="s">
        <v>20</v>
      </c>
      <c r="H24" s="52" t="s">
        <v>26</v>
      </c>
      <c r="I24" s="52" t="s">
        <v>27</v>
      </c>
      <c r="J24" s="52" t="s">
        <v>28</v>
      </c>
      <c r="K24" s="52" t="s">
        <v>26</v>
      </c>
      <c r="L24" s="52" t="s">
        <v>27</v>
      </c>
      <c r="M24" s="52" t="s">
        <v>28</v>
      </c>
      <c r="N24" s="100"/>
      <c r="O24" s="100"/>
      <c r="P24" s="52" t="s">
        <v>29</v>
      </c>
      <c r="Q24" s="52" t="s">
        <v>30</v>
      </c>
      <c r="R24" s="52" t="s">
        <v>29</v>
      </c>
      <c r="S24" s="52" t="s">
        <v>30</v>
      </c>
      <c r="T24" s="54" t="s">
        <v>19</v>
      </c>
      <c r="U24" s="54" t="s">
        <v>20</v>
      </c>
      <c r="V24" s="52" t="s">
        <v>255</v>
      </c>
      <c r="W24" s="52" t="s">
        <v>236</v>
      </c>
      <c r="X24" s="52" t="s">
        <v>237</v>
      </c>
      <c r="Y24" s="52" t="s">
        <v>238</v>
      </c>
      <c r="Z24" s="52" t="s">
        <v>239</v>
      </c>
      <c r="AA24" s="52" t="s">
        <v>240</v>
      </c>
      <c r="AB24" s="52" t="s">
        <v>31</v>
      </c>
      <c r="AC24" s="52" t="s">
        <v>32</v>
      </c>
      <c r="AD24" s="52" t="s">
        <v>33</v>
      </c>
      <c r="AE24" s="54" t="s">
        <v>34</v>
      </c>
      <c r="AF24" s="54" t="s">
        <v>35</v>
      </c>
      <c r="AG24" s="52" t="s">
        <v>31</v>
      </c>
      <c r="AH24" s="52" t="s">
        <v>32</v>
      </c>
      <c r="AI24" s="52" t="s">
        <v>33</v>
      </c>
      <c r="AJ24" s="54" t="s">
        <v>34</v>
      </c>
      <c r="AK24" s="54" t="s">
        <v>35</v>
      </c>
      <c r="AL24" s="52" t="s">
        <v>31</v>
      </c>
      <c r="AM24" s="52" t="s">
        <v>32</v>
      </c>
      <c r="AN24" s="52" t="s">
        <v>33</v>
      </c>
      <c r="AO24" s="54" t="s">
        <v>34</v>
      </c>
      <c r="AP24" s="54" t="s">
        <v>35</v>
      </c>
      <c r="AQ24" s="52" t="s">
        <v>31</v>
      </c>
      <c r="AR24" s="52" t="s">
        <v>32</v>
      </c>
      <c r="AS24" s="52" t="s">
        <v>33</v>
      </c>
      <c r="AT24" s="54" t="s">
        <v>34</v>
      </c>
      <c r="AU24" s="54" t="s">
        <v>35</v>
      </c>
      <c r="AV24" s="52" t="s">
        <v>31</v>
      </c>
      <c r="AW24" s="52" t="s">
        <v>32</v>
      </c>
      <c r="AX24" s="52" t="s">
        <v>33</v>
      </c>
      <c r="AY24" s="54" t="s">
        <v>34</v>
      </c>
      <c r="AZ24" s="54" t="s">
        <v>35</v>
      </c>
      <c r="BA24" s="52" t="s">
        <v>31</v>
      </c>
      <c r="BB24" s="52" t="s">
        <v>32</v>
      </c>
      <c r="BC24" s="52" t="s">
        <v>33</v>
      </c>
      <c r="BD24" s="54" t="s">
        <v>34</v>
      </c>
      <c r="BE24" s="54" t="s">
        <v>35</v>
      </c>
      <c r="BF24" s="52" t="s">
        <v>31</v>
      </c>
      <c r="BG24" s="52" t="s">
        <v>32</v>
      </c>
      <c r="BH24" s="52" t="s">
        <v>33</v>
      </c>
      <c r="BI24" s="54" t="s">
        <v>34</v>
      </c>
      <c r="BJ24" s="54" t="s">
        <v>35</v>
      </c>
      <c r="BK24" s="52" t="s">
        <v>31</v>
      </c>
      <c r="BL24" s="52" t="s">
        <v>32</v>
      </c>
      <c r="BM24" s="52" t="s">
        <v>33</v>
      </c>
      <c r="BN24" s="54" t="s">
        <v>34</v>
      </c>
      <c r="BO24" s="54" t="s">
        <v>35</v>
      </c>
      <c r="BP24" s="6" t="s">
        <v>31</v>
      </c>
      <c r="BQ24" s="6" t="s">
        <v>32</v>
      </c>
      <c r="BR24" s="6" t="s">
        <v>33</v>
      </c>
      <c r="BS24" s="7" t="s">
        <v>34</v>
      </c>
      <c r="BT24" s="7" t="s">
        <v>35</v>
      </c>
      <c r="BU24" s="6" t="s">
        <v>31</v>
      </c>
      <c r="BV24" s="6" t="s">
        <v>32</v>
      </c>
      <c r="BW24" s="6" t="s">
        <v>33</v>
      </c>
      <c r="BX24" s="7" t="s">
        <v>34</v>
      </c>
      <c r="BY24" s="8" t="s">
        <v>35</v>
      </c>
      <c r="BZ24" s="9" t="s">
        <v>31</v>
      </c>
      <c r="CA24" s="6" t="s">
        <v>32</v>
      </c>
      <c r="CB24" s="6" t="s">
        <v>33</v>
      </c>
      <c r="CC24" s="7" t="s">
        <v>34</v>
      </c>
      <c r="CD24" s="7" t="s">
        <v>35</v>
      </c>
      <c r="CE24" s="6" t="s">
        <v>31</v>
      </c>
      <c r="CF24" s="6" t="s">
        <v>32</v>
      </c>
      <c r="CG24" s="6" t="s">
        <v>33</v>
      </c>
      <c r="CH24" s="7" t="s">
        <v>34</v>
      </c>
      <c r="CI24" s="6" t="s">
        <v>35</v>
      </c>
      <c r="CJ24" s="100"/>
    </row>
    <row r="25" spans="1:88" ht="19.5" customHeight="1" x14ac:dyDescent="0.25">
      <c r="A25" s="52">
        <v>1</v>
      </c>
      <c r="B25" s="52">
        <v>2</v>
      </c>
      <c r="C25" s="52">
        <v>3</v>
      </c>
      <c r="D25" s="52">
        <v>4</v>
      </c>
      <c r="E25" s="52">
        <v>5</v>
      </c>
      <c r="F25" s="52">
        <v>6</v>
      </c>
      <c r="G25" s="52">
        <v>7</v>
      </c>
      <c r="H25" s="52">
        <v>8</v>
      </c>
      <c r="I25" s="52">
        <v>9</v>
      </c>
      <c r="J25" s="52">
        <v>10</v>
      </c>
      <c r="K25" s="52">
        <v>11</v>
      </c>
      <c r="L25" s="52">
        <v>12</v>
      </c>
      <c r="M25" s="52">
        <v>13</v>
      </c>
      <c r="N25" s="52">
        <v>14</v>
      </c>
      <c r="O25" s="52">
        <v>15</v>
      </c>
      <c r="P25" s="10" t="s">
        <v>36</v>
      </c>
      <c r="Q25" s="11" t="s">
        <v>37</v>
      </c>
      <c r="R25" s="10" t="s">
        <v>38</v>
      </c>
      <c r="S25" s="11" t="s">
        <v>39</v>
      </c>
      <c r="T25" s="52">
        <v>17</v>
      </c>
      <c r="U25" s="52">
        <v>18</v>
      </c>
      <c r="V25" s="52">
        <v>19</v>
      </c>
      <c r="W25" s="52"/>
      <c r="X25" s="52"/>
      <c r="Y25" s="52"/>
      <c r="Z25" s="52">
        <v>20</v>
      </c>
      <c r="AA25" s="52">
        <v>21</v>
      </c>
      <c r="AB25" s="52">
        <v>22</v>
      </c>
      <c r="AC25" s="52">
        <v>23</v>
      </c>
      <c r="AD25" s="52">
        <v>24</v>
      </c>
      <c r="AE25" s="52">
        <v>25</v>
      </c>
      <c r="AF25" s="52">
        <v>26</v>
      </c>
      <c r="AG25" s="52">
        <v>27</v>
      </c>
      <c r="AH25" s="52">
        <v>28</v>
      </c>
      <c r="AI25" s="52">
        <v>29</v>
      </c>
      <c r="AJ25" s="52">
        <v>30</v>
      </c>
      <c r="AK25" s="52">
        <v>31</v>
      </c>
      <c r="AL25" s="10" t="s">
        <v>40</v>
      </c>
      <c r="AM25" s="10" t="s">
        <v>41</v>
      </c>
      <c r="AN25" s="10" t="s">
        <v>42</v>
      </c>
      <c r="AO25" s="10" t="s">
        <v>43</v>
      </c>
      <c r="AP25" s="10" t="s">
        <v>44</v>
      </c>
      <c r="AQ25" s="10"/>
      <c r="AR25" s="10"/>
      <c r="AS25" s="10"/>
      <c r="AT25" s="10"/>
      <c r="AU25" s="10"/>
      <c r="AV25" s="10" t="s">
        <v>45</v>
      </c>
      <c r="AW25" s="10" t="s">
        <v>46</v>
      </c>
      <c r="AX25" s="10" t="s">
        <v>47</v>
      </c>
      <c r="AY25" s="10" t="s">
        <v>48</v>
      </c>
      <c r="AZ25" s="10" t="s">
        <v>49</v>
      </c>
      <c r="BA25" s="10"/>
      <c r="BB25" s="10"/>
      <c r="BC25" s="10"/>
      <c r="BD25" s="10"/>
      <c r="BE25" s="10"/>
      <c r="BF25" s="10" t="s">
        <v>50</v>
      </c>
      <c r="BG25" s="10" t="s">
        <v>51</v>
      </c>
      <c r="BH25" s="10" t="s">
        <v>52</v>
      </c>
      <c r="BI25" s="10" t="s">
        <v>53</v>
      </c>
      <c r="BJ25" s="10" t="s">
        <v>54</v>
      </c>
      <c r="BK25" s="10" t="s">
        <v>55</v>
      </c>
      <c r="BL25" s="10" t="s">
        <v>56</v>
      </c>
      <c r="BM25" s="10" t="s">
        <v>57</v>
      </c>
      <c r="BN25" s="10" t="s">
        <v>58</v>
      </c>
      <c r="BO25" s="10" t="s">
        <v>59</v>
      </c>
      <c r="BP25" s="10" t="s">
        <v>60</v>
      </c>
      <c r="BQ25" s="10" t="s">
        <v>61</v>
      </c>
      <c r="BR25" s="10" t="s">
        <v>62</v>
      </c>
      <c r="BS25" s="10" t="s">
        <v>63</v>
      </c>
      <c r="BT25" s="10" t="s">
        <v>64</v>
      </c>
      <c r="BU25" s="10" t="s">
        <v>65</v>
      </c>
      <c r="BV25" s="10" t="s">
        <v>66</v>
      </c>
      <c r="BW25" s="10" t="s">
        <v>67</v>
      </c>
      <c r="BX25" s="10" t="s">
        <v>68</v>
      </c>
      <c r="BY25" s="12" t="s">
        <v>69</v>
      </c>
      <c r="BZ25" s="13">
        <v>33</v>
      </c>
      <c r="CA25" s="52">
        <v>34</v>
      </c>
      <c r="CB25" s="52">
        <v>35</v>
      </c>
      <c r="CC25" s="52">
        <v>36</v>
      </c>
      <c r="CD25" s="52">
        <v>37</v>
      </c>
      <c r="CE25" s="52">
        <v>38</v>
      </c>
      <c r="CF25" s="52">
        <v>39</v>
      </c>
      <c r="CG25" s="52">
        <v>40</v>
      </c>
      <c r="CH25" s="52">
        <v>41</v>
      </c>
      <c r="CI25" s="52">
        <v>42</v>
      </c>
      <c r="CJ25" s="52">
        <v>43</v>
      </c>
    </row>
    <row r="26" spans="1:88" s="17" customFormat="1" x14ac:dyDescent="0.25">
      <c r="A26" s="31" t="s">
        <v>70</v>
      </c>
      <c r="B26" s="32" t="s">
        <v>157</v>
      </c>
      <c r="C26" s="33" t="s">
        <v>152</v>
      </c>
      <c r="D26" s="33" t="s">
        <v>152</v>
      </c>
      <c r="E26" s="33" t="s">
        <v>152</v>
      </c>
      <c r="F26" s="33" t="s">
        <v>152</v>
      </c>
      <c r="G26" s="33" t="s">
        <v>152</v>
      </c>
      <c r="H26" s="34">
        <f>H27+H49+H97</f>
        <v>75.181330088468997</v>
      </c>
      <c r="I26" s="34">
        <f>I27+I49+I97</f>
        <v>438.77807864849171</v>
      </c>
      <c r="J26" s="34" t="s">
        <v>245</v>
      </c>
      <c r="K26" s="34">
        <f>K27+K49+K97</f>
        <v>88.540745323336353</v>
      </c>
      <c r="L26" s="34">
        <f>L27+L49+L97</f>
        <v>449.91709962047889</v>
      </c>
      <c r="M26" s="34" t="s">
        <v>152</v>
      </c>
      <c r="N26" s="34" t="s">
        <v>152</v>
      </c>
      <c r="O26" s="34">
        <f>O27+O49+O97</f>
        <v>0</v>
      </c>
      <c r="P26" s="34">
        <f>P49+P97</f>
        <v>743.01604268899996</v>
      </c>
      <c r="Q26" s="34">
        <f>Q49+Q97</f>
        <v>845.3388534170989</v>
      </c>
      <c r="R26" s="34" t="e">
        <f>R27+R49+R97</f>
        <v>#REF!</v>
      </c>
      <c r="S26" s="34" t="e">
        <f>S27+S49+S97</f>
        <v>#REF!</v>
      </c>
      <c r="T26" s="34">
        <f>T27+T49+T97</f>
        <v>724.2286994869711</v>
      </c>
      <c r="U26" s="38">
        <f>T26</f>
        <v>724.2286994869711</v>
      </c>
      <c r="V26" s="34">
        <f t="shared" ref="V26:AP26" si="0">V27+V49+V97</f>
        <v>188.17439999999999</v>
      </c>
      <c r="W26" s="34">
        <f t="shared" si="0"/>
        <v>212.0433469992</v>
      </c>
      <c r="X26" s="34">
        <f t="shared" si="0"/>
        <v>53.988566584247295</v>
      </c>
      <c r="Y26" s="34">
        <f t="shared" si="0"/>
        <v>44.455064083561801</v>
      </c>
      <c r="Z26" s="34">
        <f t="shared" si="0"/>
        <v>0</v>
      </c>
      <c r="AA26" s="34">
        <f t="shared" si="0"/>
        <v>0</v>
      </c>
      <c r="AB26" s="34">
        <f t="shared" si="0"/>
        <v>325.07354407089645</v>
      </c>
      <c r="AC26" s="34">
        <f t="shared" si="0"/>
        <v>0</v>
      </c>
      <c r="AD26" s="34">
        <f t="shared" si="0"/>
        <v>0</v>
      </c>
      <c r="AE26" s="34">
        <f t="shared" si="0"/>
        <v>124.06227060987462</v>
      </c>
      <c r="AF26" s="34">
        <f t="shared" si="0"/>
        <v>201.01127346102186</v>
      </c>
      <c r="AG26" s="34">
        <f t="shared" si="0"/>
        <v>421.26528641031643</v>
      </c>
      <c r="AH26" s="34">
        <f t="shared" si="0"/>
        <v>0</v>
      </c>
      <c r="AI26" s="34">
        <f t="shared" si="0"/>
        <v>0</v>
      </c>
      <c r="AJ26" s="34">
        <f t="shared" si="0"/>
        <v>216.37033294929464</v>
      </c>
      <c r="AK26" s="34">
        <f t="shared" si="0"/>
        <v>201.01127346102186</v>
      </c>
      <c r="AL26" s="34">
        <f t="shared" si="0"/>
        <v>177.52560012685248</v>
      </c>
      <c r="AM26" s="34">
        <f t="shared" si="0"/>
        <v>0</v>
      </c>
      <c r="AN26" s="34">
        <f t="shared" si="0"/>
        <v>0</v>
      </c>
      <c r="AO26" s="34">
        <f t="shared" si="0"/>
        <v>177.52560012685248</v>
      </c>
      <c r="AP26" s="34">
        <f t="shared" si="0"/>
        <v>0</v>
      </c>
      <c r="AQ26" s="34">
        <f>AL26</f>
        <v>177.52560012685248</v>
      </c>
      <c r="AR26" s="34">
        <f t="shared" ref="AR26:AU32" si="1">AM26</f>
        <v>0</v>
      </c>
      <c r="AS26" s="34">
        <f t="shared" si="1"/>
        <v>0</v>
      </c>
      <c r="AT26" s="34">
        <f t="shared" si="1"/>
        <v>177.52560012685248</v>
      </c>
      <c r="AU26" s="34">
        <f t="shared" si="1"/>
        <v>0</v>
      </c>
      <c r="AV26" s="34">
        <f t="shared" ref="AV26:CD26" si="2">AV27+AV49+AV97</f>
        <v>181.66485726657589</v>
      </c>
      <c r="AW26" s="34">
        <f t="shared" si="2"/>
        <v>0</v>
      </c>
      <c r="AX26" s="34">
        <f t="shared" si="2"/>
        <v>0</v>
      </c>
      <c r="AY26" s="34">
        <f t="shared" si="2"/>
        <v>156.78085726657588</v>
      </c>
      <c r="AZ26" s="34">
        <f t="shared" si="2"/>
        <v>24.884</v>
      </c>
      <c r="BA26" s="34">
        <f t="shared" si="2"/>
        <v>156.78085726657588</v>
      </c>
      <c r="BB26" s="34">
        <f t="shared" si="2"/>
        <v>0</v>
      </c>
      <c r="BC26" s="34">
        <f t="shared" si="2"/>
        <v>0</v>
      </c>
      <c r="BD26" s="34">
        <f t="shared" si="2"/>
        <v>156.78085726657588</v>
      </c>
      <c r="BE26" s="34">
        <f t="shared" si="2"/>
        <v>0</v>
      </c>
      <c r="BF26" s="34">
        <f t="shared" si="2"/>
        <v>180.61314244139567</v>
      </c>
      <c r="BG26" s="34">
        <f t="shared" si="2"/>
        <v>0</v>
      </c>
      <c r="BH26" s="34">
        <f t="shared" si="2"/>
        <v>0</v>
      </c>
      <c r="BI26" s="34">
        <f t="shared" si="2"/>
        <v>110.69539799339566</v>
      </c>
      <c r="BJ26" s="34">
        <f t="shared" si="2"/>
        <v>69.917744447999993</v>
      </c>
      <c r="BK26" s="34">
        <f t="shared" si="2"/>
        <v>181.14170434959243</v>
      </c>
      <c r="BL26" s="34">
        <f t="shared" si="2"/>
        <v>0</v>
      </c>
      <c r="BM26" s="34">
        <f t="shared" si="2"/>
        <v>0</v>
      </c>
      <c r="BN26" s="34">
        <f t="shared" si="2"/>
        <v>126.33432466959245</v>
      </c>
      <c r="BO26" s="34">
        <f t="shared" si="2"/>
        <v>54.807379679999997</v>
      </c>
      <c r="BP26" s="34" t="e">
        <f t="shared" si="2"/>
        <v>#VALUE!</v>
      </c>
      <c r="BQ26" s="34" t="e">
        <f t="shared" si="2"/>
        <v>#VALUE!</v>
      </c>
      <c r="BR26" s="34" t="e">
        <f t="shared" si="2"/>
        <v>#VALUE!</v>
      </c>
      <c r="BS26" s="34" t="e">
        <f t="shared" si="2"/>
        <v>#VALUE!</v>
      </c>
      <c r="BT26" s="34" t="e">
        <f t="shared" si="2"/>
        <v>#VALUE!</v>
      </c>
      <c r="BU26" s="34" t="e">
        <f t="shared" si="2"/>
        <v>#VALUE!</v>
      </c>
      <c r="BV26" s="34" t="e">
        <f t="shared" si="2"/>
        <v>#VALUE!</v>
      </c>
      <c r="BW26" s="34" t="e">
        <f t="shared" si="2"/>
        <v>#VALUE!</v>
      </c>
      <c r="BX26" s="34" t="e">
        <f t="shared" si="2"/>
        <v>#VALUE!</v>
      </c>
      <c r="BY26" s="34" t="e">
        <f t="shared" si="2"/>
        <v>#VALUE!</v>
      </c>
      <c r="BZ26" s="34">
        <f t="shared" si="2"/>
        <v>1046.0188482553131</v>
      </c>
      <c r="CA26" s="34">
        <f t="shared" si="2"/>
        <v>0</v>
      </c>
      <c r="CB26" s="34">
        <f t="shared" si="2"/>
        <v>0</v>
      </c>
      <c r="CC26" s="34">
        <f t="shared" si="2"/>
        <v>695.39845066629096</v>
      </c>
      <c r="CD26" s="34">
        <f t="shared" si="2"/>
        <v>350.62039758902188</v>
      </c>
      <c r="CE26" s="34">
        <f>BK26+BF26+AQ26+AG26+BA26</f>
        <v>1117.3265905947328</v>
      </c>
      <c r="CF26" s="34">
        <f t="shared" ref="CF26:CI41" si="3">BL26+BG26+AR26+AH26+BB26</f>
        <v>0</v>
      </c>
      <c r="CG26" s="34">
        <f t="shared" si="3"/>
        <v>0</v>
      </c>
      <c r="CH26" s="34">
        <f t="shared" si="3"/>
        <v>787.70651300571103</v>
      </c>
      <c r="CI26" s="34">
        <f t="shared" si="3"/>
        <v>325.73639758902186</v>
      </c>
      <c r="CJ26" s="35" t="s">
        <v>152</v>
      </c>
    </row>
    <row r="27" spans="1:88" s="18" customFormat="1" ht="31.5" x14ac:dyDescent="0.25">
      <c r="A27" s="36" t="s">
        <v>71</v>
      </c>
      <c r="B27" s="37" t="s">
        <v>72</v>
      </c>
      <c r="C27" s="35" t="s">
        <v>160</v>
      </c>
      <c r="D27" s="35" t="s">
        <v>152</v>
      </c>
      <c r="E27" s="35" t="s">
        <v>152</v>
      </c>
      <c r="F27" s="35" t="s">
        <v>152</v>
      </c>
      <c r="G27" s="35" t="s">
        <v>152</v>
      </c>
      <c r="H27" s="38">
        <v>0</v>
      </c>
      <c r="I27" s="38">
        <v>0</v>
      </c>
      <c r="J27" s="35" t="s">
        <v>152</v>
      </c>
      <c r="K27" s="38">
        <f>K28+K45</f>
        <v>0</v>
      </c>
      <c r="L27" s="38">
        <f>L28+L45</f>
        <v>0</v>
      </c>
      <c r="M27" s="35" t="s">
        <v>152</v>
      </c>
      <c r="N27" s="38">
        <f>N28+N45</f>
        <v>0</v>
      </c>
      <c r="O27" s="38">
        <f>O28+O45</f>
        <v>0</v>
      </c>
      <c r="P27" s="38" t="str">
        <f>P28</f>
        <v>нд</v>
      </c>
      <c r="Q27" s="38" t="str">
        <f t="shared" ref="Q27:BY27" si="4">Q28</f>
        <v>нд</v>
      </c>
      <c r="R27" s="38" t="e">
        <f t="shared" si="4"/>
        <v>#REF!</v>
      </c>
      <c r="S27" s="38" t="e">
        <f t="shared" si="4"/>
        <v>#REF!</v>
      </c>
      <c r="T27" s="38">
        <f t="shared" si="4"/>
        <v>194.95439999999999</v>
      </c>
      <c r="U27" s="38">
        <f t="shared" ref="U27:U90" si="5">T27</f>
        <v>194.95439999999999</v>
      </c>
      <c r="V27" s="38">
        <f t="shared" si="4"/>
        <v>188.17439999999999</v>
      </c>
      <c r="W27" s="38">
        <f t="shared" si="4"/>
        <v>124.51439999999999</v>
      </c>
      <c r="X27" s="38">
        <f t="shared" si="4"/>
        <v>0</v>
      </c>
      <c r="Y27" s="38">
        <f t="shared" si="4"/>
        <v>0</v>
      </c>
      <c r="Z27" s="38">
        <f t="shared" si="4"/>
        <v>0</v>
      </c>
      <c r="AA27" s="38">
        <f t="shared" si="4"/>
        <v>0</v>
      </c>
      <c r="AB27" s="38">
        <f t="shared" si="4"/>
        <v>268.57195919999998</v>
      </c>
      <c r="AC27" s="38">
        <f t="shared" si="4"/>
        <v>0</v>
      </c>
      <c r="AD27" s="38">
        <f t="shared" si="4"/>
        <v>0</v>
      </c>
      <c r="AE27" s="38">
        <f t="shared" si="4"/>
        <v>72.36</v>
      </c>
      <c r="AF27" s="38">
        <f t="shared" si="4"/>
        <v>196.2119592</v>
      </c>
      <c r="AG27" s="38">
        <f t="shared" si="4"/>
        <v>268.57195919999998</v>
      </c>
      <c r="AH27" s="38">
        <f t="shared" si="4"/>
        <v>0</v>
      </c>
      <c r="AI27" s="38">
        <f t="shared" si="4"/>
        <v>0</v>
      </c>
      <c r="AJ27" s="38">
        <f t="shared" si="4"/>
        <v>72.36</v>
      </c>
      <c r="AK27" s="38">
        <f t="shared" si="4"/>
        <v>196.2119592</v>
      </c>
      <c r="AL27" s="38">
        <f t="shared" si="4"/>
        <v>115.81440000000001</v>
      </c>
      <c r="AM27" s="38">
        <f t="shared" si="4"/>
        <v>0</v>
      </c>
      <c r="AN27" s="38">
        <f t="shared" si="4"/>
        <v>0</v>
      </c>
      <c r="AO27" s="38">
        <f t="shared" si="4"/>
        <v>115.81440000000001</v>
      </c>
      <c r="AP27" s="38">
        <f t="shared" si="4"/>
        <v>0</v>
      </c>
      <c r="AQ27" s="38">
        <f t="shared" ref="AQ27:AQ32" si="6">AL27</f>
        <v>115.81440000000001</v>
      </c>
      <c r="AR27" s="38">
        <f t="shared" si="1"/>
        <v>0</v>
      </c>
      <c r="AS27" s="38">
        <f t="shared" si="1"/>
        <v>0</v>
      </c>
      <c r="AT27" s="38">
        <f t="shared" si="1"/>
        <v>115.81440000000001</v>
      </c>
      <c r="AU27" s="38">
        <f t="shared" si="1"/>
        <v>0</v>
      </c>
      <c r="AV27" s="38">
        <f t="shared" si="4"/>
        <v>0</v>
      </c>
      <c r="AW27" s="38">
        <f t="shared" si="4"/>
        <v>0</v>
      </c>
      <c r="AX27" s="38">
        <f t="shared" si="4"/>
        <v>0</v>
      </c>
      <c r="AY27" s="38">
        <f t="shared" si="4"/>
        <v>0</v>
      </c>
      <c r="AZ27" s="38">
        <f t="shared" ref="AZ27:BE27" si="7">AZ28</f>
        <v>0</v>
      </c>
      <c r="BA27" s="38">
        <f t="shared" si="7"/>
        <v>0</v>
      </c>
      <c r="BB27" s="38">
        <f t="shared" si="7"/>
        <v>0</v>
      </c>
      <c r="BC27" s="38">
        <f t="shared" si="7"/>
        <v>0</v>
      </c>
      <c r="BD27" s="38">
        <f t="shared" si="7"/>
        <v>0</v>
      </c>
      <c r="BE27" s="38">
        <f t="shared" si="7"/>
        <v>0</v>
      </c>
      <c r="BF27" s="38">
        <f t="shared" si="4"/>
        <v>0</v>
      </c>
      <c r="BG27" s="38">
        <f t="shared" si="4"/>
        <v>0</v>
      </c>
      <c r="BH27" s="38">
        <f t="shared" si="4"/>
        <v>0</v>
      </c>
      <c r="BI27" s="38">
        <f t="shared" si="4"/>
        <v>0</v>
      </c>
      <c r="BJ27" s="38">
        <f t="shared" si="4"/>
        <v>0</v>
      </c>
      <c r="BK27" s="38">
        <f t="shared" si="4"/>
        <v>0</v>
      </c>
      <c r="BL27" s="38">
        <f t="shared" si="4"/>
        <v>0</v>
      </c>
      <c r="BM27" s="38">
        <f t="shared" si="4"/>
        <v>0</v>
      </c>
      <c r="BN27" s="38">
        <f t="shared" si="4"/>
        <v>0</v>
      </c>
      <c r="BO27" s="38">
        <f t="shared" si="4"/>
        <v>0</v>
      </c>
      <c r="BP27" s="38">
        <f t="shared" si="4"/>
        <v>0</v>
      </c>
      <c r="BQ27" s="38">
        <f t="shared" si="4"/>
        <v>0</v>
      </c>
      <c r="BR27" s="38">
        <f t="shared" si="4"/>
        <v>0</v>
      </c>
      <c r="BS27" s="38">
        <f t="shared" si="4"/>
        <v>0</v>
      </c>
      <c r="BT27" s="38">
        <f t="shared" si="4"/>
        <v>0</v>
      </c>
      <c r="BU27" s="38">
        <f t="shared" si="4"/>
        <v>0</v>
      </c>
      <c r="BV27" s="38">
        <f t="shared" si="4"/>
        <v>0</v>
      </c>
      <c r="BW27" s="38">
        <f t="shared" si="4"/>
        <v>0</v>
      </c>
      <c r="BX27" s="38">
        <f t="shared" si="4"/>
        <v>0</v>
      </c>
      <c r="BY27" s="38">
        <f t="shared" si="4"/>
        <v>0</v>
      </c>
      <c r="BZ27" s="38">
        <f t="shared" ref="BZ27:CD65" si="8">BK27+BF27+AV27+AL27+AB27</f>
        <v>384.38635920000002</v>
      </c>
      <c r="CA27" s="38">
        <f t="shared" si="8"/>
        <v>0</v>
      </c>
      <c r="CB27" s="38">
        <f t="shared" si="8"/>
        <v>0</v>
      </c>
      <c r="CC27" s="38">
        <f t="shared" si="8"/>
        <v>188.17439999999999</v>
      </c>
      <c r="CD27" s="38">
        <f t="shared" si="8"/>
        <v>196.2119592</v>
      </c>
      <c r="CE27" s="34">
        <f t="shared" ref="CE27:CI90" si="9">BK27+BF27+AQ27+AG27+BA27</f>
        <v>384.38635920000002</v>
      </c>
      <c r="CF27" s="34">
        <f t="shared" si="3"/>
        <v>0</v>
      </c>
      <c r="CG27" s="34">
        <f t="shared" si="3"/>
        <v>0</v>
      </c>
      <c r="CH27" s="34">
        <f t="shared" si="3"/>
        <v>188.17439999999999</v>
      </c>
      <c r="CI27" s="34">
        <f t="shared" si="3"/>
        <v>196.2119592</v>
      </c>
      <c r="CJ27" s="35" t="s">
        <v>152</v>
      </c>
    </row>
    <row r="28" spans="1:88" s="18" customFormat="1" ht="47.25" x14ac:dyDescent="0.25">
      <c r="A28" s="36" t="s">
        <v>73</v>
      </c>
      <c r="B28" s="37" t="s">
        <v>74</v>
      </c>
      <c r="C28" s="35" t="s">
        <v>160</v>
      </c>
      <c r="D28" s="35" t="s">
        <v>152</v>
      </c>
      <c r="E28" s="35" t="s">
        <v>152</v>
      </c>
      <c r="F28" s="35" t="s">
        <v>152</v>
      </c>
      <c r="G28" s="35" t="s">
        <v>152</v>
      </c>
      <c r="H28" s="38">
        <v>0</v>
      </c>
      <c r="I28" s="38">
        <v>0</v>
      </c>
      <c r="J28" s="35" t="s">
        <v>152</v>
      </c>
      <c r="K28" s="38">
        <f>K31</f>
        <v>0</v>
      </c>
      <c r="L28" s="38">
        <f>L31</f>
        <v>0</v>
      </c>
      <c r="M28" s="35" t="s">
        <v>152</v>
      </c>
      <c r="N28" s="38">
        <f>N45+N29</f>
        <v>0</v>
      </c>
      <c r="O28" s="38">
        <f t="shared" ref="O28:BY28" si="10">O45+O29</f>
        <v>0</v>
      </c>
      <c r="P28" s="38" t="s">
        <v>152</v>
      </c>
      <c r="Q28" s="38" t="s">
        <v>152</v>
      </c>
      <c r="R28" s="38" t="e">
        <f t="shared" si="10"/>
        <v>#REF!</v>
      </c>
      <c r="S28" s="38" t="e">
        <f t="shared" si="10"/>
        <v>#REF!</v>
      </c>
      <c r="T28" s="38">
        <f t="shared" si="10"/>
        <v>194.95439999999999</v>
      </c>
      <c r="U28" s="38">
        <f t="shared" si="5"/>
        <v>194.95439999999999</v>
      </c>
      <c r="V28" s="38">
        <f t="shared" si="10"/>
        <v>188.17439999999999</v>
      </c>
      <c r="W28" s="38">
        <f t="shared" si="10"/>
        <v>124.51439999999999</v>
      </c>
      <c r="X28" s="38">
        <f t="shared" si="10"/>
        <v>0</v>
      </c>
      <c r="Y28" s="38">
        <f t="shared" si="10"/>
        <v>0</v>
      </c>
      <c r="Z28" s="38">
        <f t="shared" si="10"/>
        <v>0</v>
      </c>
      <c r="AA28" s="38">
        <f t="shared" si="10"/>
        <v>0</v>
      </c>
      <c r="AB28" s="38">
        <f t="shared" si="10"/>
        <v>268.57195919999998</v>
      </c>
      <c r="AC28" s="38">
        <f t="shared" si="10"/>
        <v>0</v>
      </c>
      <c r="AD28" s="38">
        <f t="shared" si="10"/>
        <v>0</v>
      </c>
      <c r="AE28" s="38">
        <f t="shared" si="10"/>
        <v>72.36</v>
      </c>
      <c r="AF28" s="38">
        <f t="shared" si="10"/>
        <v>196.2119592</v>
      </c>
      <c r="AG28" s="38">
        <f t="shared" si="10"/>
        <v>268.57195919999998</v>
      </c>
      <c r="AH28" s="38">
        <f t="shared" si="10"/>
        <v>0</v>
      </c>
      <c r="AI28" s="38">
        <f t="shared" si="10"/>
        <v>0</v>
      </c>
      <c r="AJ28" s="38">
        <f t="shared" si="10"/>
        <v>72.36</v>
      </c>
      <c r="AK28" s="38">
        <f t="shared" si="10"/>
        <v>196.2119592</v>
      </c>
      <c r="AL28" s="38">
        <f t="shared" si="10"/>
        <v>115.81440000000001</v>
      </c>
      <c r="AM28" s="38">
        <f t="shared" si="10"/>
        <v>0</v>
      </c>
      <c r="AN28" s="38">
        <f t="shared" si="10"/>
        <v>0</v>
      </c>
      <c r="AO28" s="38">
        <f t="shared" si="10"/>
        <v>115.81440000000001</v>
      </c>
      <c r="AP28" s="38">
        <f t="shared" si="10"/>
        <v>0</v>
      </c>
      <c r="AQ28" s="38">
        <f t="shared" si="6"/>
        <v>115.81440000000001</v>
      </c>
      <c r="AR28" s="38">
        <f t="shared" si="1"/>
        <v>0</v>
      </c>
      <c r="AS28" s="38">
        <f t="shared" si="1"/>
        <v>0</v>
      </c>
      <c r="AT28" s="38">
        <f t="shared" si="1"/>
        <v>115.81440000000001</v>
      </c>
      <c r="AU28" s="38">
        <f t="shared" si="1"/>
        <v>0</v>
      </c>
      <c r="AV28" s="38">
        <f t="shared" si="10"/>
        <v>0</v>
      </c>
      <c r="AW28" s="38">
        <f t="shared" si="10"/>
        <v>0</v>
      </c>
      <c r="AX28" s="38">
        <f t="shared" si="10"/>
        <v>0</v>
      </c>
      <c r="AY28" s="38">
        <f t="shared" si="10"/>
        <v>0</v>
      </c>
      <c r="AZ28" s="38">
        <f t="shared" si="10"/>
        <v>0</v>
      </c>
      <c r="BA28" s="38">
        <f t="shared" si="10"/>
        <v>0</v>
      </c>
      <c r="BB28" s="38">
        <f t="shared" si="10"/>
        <v>0</v>
      </c>
      <c r="BC28" s="38">
        <f t="shared" si="10"/>
        <v>0</v>
      </c>
      <c r="BD28" s="38">
        <f t="shared" si="10"/>
        <v>0</v>
      </c>
      <c r="BE28" s="38">
        <f t="shared" si="10"/>
        <v>0</v>
      </c>
      <c r="BF28" s="38">
        <f t="shared" si="10"/>
        <v>0</v>
      </c>
      <c r="BG28" s="38">
        <f t="shared" si="10"/>
        <v>0</v>
      </c>
      <c r="BH28" s="38">
        <f t="shared" si="10"/>
        <v>0</v>
      </c>
      <c r="BI28" s="38">
        <f t="shared" si="10"/>
        <v>0</v>
      </c>
      <c r="BJ28" s="38">
        <f t="shared" si="10"/>
        <v>0</v>
      </c>
      <c r="BK28" s="38">
        <f t="shared" si="10"/>
        <v>0</v>
      </c>
      <c r="BL28" s="38">
        <f t="shared" si="10"/>
        <v>0</v>
      </c>
      <c r="BM28" s="38">
        <f t="shared" si="10"/>
        <v>0</v>
      </c>
      <c r="BN28" s="38">
        <f t="shared" si="10"/>
        <v>0</v>
      </c>
      <c r="BO28" s="38">
        <f t="shared" si="10"/>
        <v>0</v>
      </c>
      <c r="BP28" s="38">
        <f t="shared" si="10"/>
        <v>0</v>
      </c>
      <c r="BQ28" s="38">
        <f t="shared" si="10"/>
        <v>0</v>
      </c>
      <c r="BR28" s="38">
        <f t="shared" si="10"/>
        <v>0</v>
      </c>
      <c r="BS28" s="38">
        <f t="shared" si="10"/>
        <v>0</v>
      </c>
      <c r="BT28" s="38">
        <f t="shared" si="10"/>
        <v>0</v>
      </c>
      <c r="BU28" s="38">
        <f t="shared" si="10"/>
        <v>0</v>
      </c>
      <c r="BV28" s="38">
        <f t="shared" si="10"/>
        <v>0</v>
      </c>
      <c r="BW28" s="38">
        <f t="shared" si="10"/>
        <v>0</v>
      </c>
      <c r="BX28" s="38">
        <f t="shared" si="10"/>
        <v>0</v>
      </c>
      <c r="BY28" s="38">
        <f t="shared" si="10"/>
        <v>0</v>
      </c>
      <c r="BZ28" s="38">
        <f t="shared" si="8"/>
        <v>384.38635920000002</v>
      </c>
      <c r="CA28" s="38">
        <f t="shared" si="8"/>
        <v>0</v>
      </c>
      <c r="CB28" s="38">
        <f t="shared" si="8"/>
        <v>0</v>
      </c>
      <c r="CC28" s="38">
        <f t="shared" si="8"/>
        <v>188.17439999999999</v>
      </c>
      <c r="CD28" s="38">
        <f t="shared" si="8"/>
        <v>196.2119592</v>
      </c>
      <c r="CE28" s="34">
        <f t="shared" si="9"/>
        <v>384.38635920000002</v>
      </c>
      <c r="CF28" s="34">
        <f t="shared" si="3"/>
        <v>0</v>
      </c>
      <c r="CG28" s="34">
        <f t="shared" si="3"/>
        <v>0</v>
      </c>
      <c r="CH28" s="34">
        <f t="shared" si="3"/>
        <v>188.17439999999999</v>
      </c>
      <c r="CI28" s="34">
        <f t="shared" si="3"/>
        <v>196.2119592</v>
      </c>
      <c r="CJ28" s="35" t="s">
        <v>152</v>
      </c>
    </row>
    <row r="29" spans="1:88" s="18" customFormat="1" ht="63" x14ac:dyDescent="0.25">
      <c r="A29" s="36" t="s">
        <v>75</v>
      </c>
      <c r="B29" s="37" t="s">
        <v>76</v>
      </c>
      <c r="C29" s="35" t="s">
        <v>160</v>
      </c>
      <c r="D29" s="35" t="s">
        <v>152</v>
      </c>
      <c r="E29" s="35" t="s">
        <v>152</v>
      </c>
      <c r="F29" s="35" t="s">
        <v>152</v>
      </c>
      <c r="G29" s="35" t="s">
        <v>152</v>
      </c>
      <c r="H29" s="38">
        <v>0</v>
      </c>
      <c r="I29" s="38">
        <v>0</v>
      </c>
      <c r="J29" s="35" t="s">
        <v>152</v>
      </c>
      <c r="K29" s="38">
        <v>0</v>
      </c>
      <c r="L29" s="38">
        <v>0</v>
      </c>
      <c r="M29" s="35" t="s">
        <v>152</v>
      </c>
      <c r="N29" s="38">
        <f>N30</f>
        <v>0</v>
      </c>
      <c r="O29" s="38">
        <f t="shared" ref="O29:BY31" si="11">O30</f>
        <v>0</v>
      </c>
      <c r="P29" s="38">
        <f t="shared" si="11"/>
        <v>0</v>
      </c>
      <c r="Q29" s="38">
        <f t="shared" si="11"/>
        <v>0</v>
      </c>
      <c r="R29" s="38" t="e">
        <f t="shared" si="11"/>
        <v>#REF!</v>
      </c>
      <c r="S29" s="38" t="e">
        <f t="shared" si="11"/>
        <v>#REF!</v>
      </c>
      <c r="T29" s="38">
        <f t="shared" si="11"/>
        <v>0</v>
      </c>
      <c r="U29" s="38">
        <f t="shared" si="5"/>
        <v>0</v>
      </c>
      <c r="V29" s="38">
        <f t="shared" si="11"/>
        <v>0</v>
      </c>
      <c r="W29" s="38">
        <f t="shared" si="11"/>
        <v>8.6999999999999993</v>
      </c>
      <c r="X29" s="38">
        <f t="shared" si="11"/>
        <v>0</v>
      </c>
      <c r="Y29" s="38">
        <f t="shared" si="11"/>
        <v>0</v>
      </c>
      <c r="Z29" s="38">
        <f t="shared" si="11"/>
        <v>0</v>
      </c>
      <c r="AA29" s="38">
        <f t="shared" si="11"/>
        <v>0</v>
      </c>
      <c r="AB29" s="38">
        <f t="shared" si="11"/>
        <v>196.2119592</v>
      </c>
      <c r="AC29" s="38">
        <f t="shared" si="11"/>
        <v>0</v>
      </c>
      <c r="AD29" s="38">
        <f t="shared" si="11"/>
        <v>0</v>
      </c>
      <c r="AE29" s="38">
        <f t="shared" si="11"/>
        <v>0</v>
      </c>
      <c r="AF29" s="38">
        <f t="shared" si="11"/>
        <v>196.2119592</v>
      </c>
      <c r="AG29" s="38">
        <f t="shared" si="11"/>
        <v>196.2119592</v>
      </c>
      <c r="AH29" s="38">
        <f t="shared" si="11"/>
        <v>0</v>
      </c>
      <c r="AI29" s="38">
        <f t="shared" si="11"/>
        <v>0</v>
      </c>
      <c r="AJ29" s="38">
        <f t="shared" si="11"/>
        <v>0</v>
      </c>
      <c r="AK29" s="38">
        <f t="shared" si="11"/>
        <v>196.2119592</v>
      </c>
      <c r="AL29" s="38">
        <f t="shared" si="11"/>
        <v>0</v>
      </c>
      <c r="AM29" s="38">
        <f t="shared" si="11"/>
        <v>0</v>
      </c>
      <c r="AN29" s="38">
        <f t="shared" si="11"/>
        <v>0</v>
      </c>
      <c r="AO29" s="38">
        <f t="shared" si="11"/>
        <v>0</v>
      </c>
      <c r="AP29" s="38">
        <f t="shared" si="11"/>
        <v>0</v>
      </c>
      <c r="AQ29" s="38">
        <f t="shared" si="6"/>
        <v>0</v>
      </c>
      <c r="AR29" s="38">
        <f t="shared" si="1"/>
        <v>0</v>
      </c>
      <c r="AS29" s="38">
        <f t="shared" si="1"/>
        <v>0</v>
      </c>
      <c r="AT29" s="38">
        <f t="shared" si="1"/>
        <v>0</v>
      </c>
      <c r="AU29" s="38">
        <f t="shared" si="1"/>
        <v>0</v>
      </c>
      <c r="AV29" s="38">
        <f t="shared" si="11"/>
        <v>0</v>
      </c>
      <c r="AW29" s="38">
        <f t="shared" si="11"/>
        <v>0</v>
      </c>
      <c r="AX29" s="38">
        <f t="shared" si="11"/>
        <v>0</v>
      </c>
      <c r="AY29" s="38">
        <f t="shared" si="11"/>
        <v>0</v>
      </c>
      <c r="AZ29" s="38">
        <f t="shared" ref="AZ29:BE29" si="12">AZ30</f>
        <v>0</v>
      </c>
      <c r="BA29" s="38">
        <f t="shared" si="12"/>
        <v>0</v>
      </c>
      <c r="BB29" s="38">
        <f t="shared" si="12"/>
        <v>0</v>
      </c>
      <c r="BC29" s="38">
        <f t="shared" si="12"/>
        <v>0</v>
      </c>
      <c r="BD29" s="38">
        <f t="shared" si="12"/>
        <v>0</v>
      </c>
      <c r="BE29" s="38">
        <f t="shared" si="12"/>
        <v>0</v>
      </c>
      <c r="BF29" s="38">
        <f t="shared" si="11"/>
        <v>0</v>
      </c>
      <c r="BG29" s="38">
        <f t="shared" si="11"/>
        <v>0</v>
      </c>
      <c r="BH29" s="38">
        <f t="shared" si="11"/>
        <v>0</v>
      </c>
      <c r="BI29" s="38">
        <f t="shared" si="11"/>
        <v>0</v>
      </c>
      <c r="BJ29" s="38">
        <f t="shared" si="11"/>
        <v>0</v>
      </c>
      <c r="BK29" s="38">
        <f t="shared" si="11"/>
        <v>0</v>
      </c>
      <c r="BL29" s="38">
        <f t="shared" si="11"/>
        <v>0</v>
      </c>
      <c r="BM29" s="38">
        <f t="shared" si="11"/>
        <v>0</v>
      </c>
      <c r="BN29" s="38">
        <f t="shared" si="11"/>
        <v>0</v>
      </c>
      <c r="BO29" s="38">
        <f t="shared" si="11"/>
        <v>0</v>
      </c>
      <c r="BP29" s="38">
        <f t="shared" si="11"/>
        <v>0</v>
      </c>
      <c r="BQ29" s="38">
        <f t="shared" si="11"/>
        <v>0</v>
      </c>
      <c r="BR29" s="38">
        <f t="shared" si="11"/>
        <v>0</v>
      </c>
      <c r="BS29" s="38">
        <f t="shared" si="11"/>
        <v>0</v>
      </c>
      <c r="BT29" s="38">
        <f t="shared" si="11"/>
        <v>0</v>
      </c>
      <c r="BU29" s="38">
        <f t="shared" si="11"/>
        <v>0</v>
      </c>
      <c r="BV29" s="38">
        <f t="shared" si="11"/>
        <v>0</v>
      </c>
      <c r="BW29" s="38">
        <f t="shared" si="11"/>
        <v>0</v>
      </c>
      <c r="BX29" s="38">
        <f t="shared" si="11"/>
        <v>0</v>
      </c>
      <c r="BY29" s="38">
        <f t="shared" si="11"/>
        <v>0</v>
      </c>
      <c r="BZ29" s="38">
        <f t="shared" si="8"/>
        <v>196.2119592</v>
      </c>
      <c r="CA29" s="38">
        <f t="shared" si="8"/>
        <v>0</v>
      </c>
      <c r="CB29" s="38">
        <f t="shared" si="8"/>
        <v>0</v>
      </c>
      <c r="CC29" s="38">
        <f t="shared" si="8"/>
        <v>0</v>
      </c>
      <c r="CD29" s="38">
        <f t="shared" si="8"/>
        <v>196.2119592</v>
      </c>
      <c r="CE29" s="34">
        <f t="shared" si="9"/>
        <v>196.2119592</v>
      </c>
      <c r="CF29" s="34">
        <f t="shared" si="3"/>
        <v>0</v>
      </c>
      <c r="CG29" s="34">
        <f t="shared" si="3"/>
        <v>0</v>
      </c>
      <c r="CH29" s="34">
        <f t="shared" si="3"/>
        <v>0</v>
      </c>
      <c r="CI29" s="34">
        <f t="shared" si="3"/>
        <v>196.2119592</v>
      </c>
      <c r="CJ29" s="35" t="s">
        <v>152</v>
      </c>
    </row>
    <row r="30" spans="1:88" s="18" customFormat="1" ht="63.75" customHeight="1" x14ac:dyDescent="0.25">
      <c r="A30" s="36" t="s">
        <v>77</v>
      </c>
      <c r="B30" s="37" t="s">
        <v>78</v>
      </c>
      <c r="C30" s="35" t="s">
        <v>160</v>
      </c>
      <c r="D30" s="35" t="s">
        <v>152</v>
      </c>
      <c r="E30" s="35" t="s">
        <v>152</v>
      </c>
      <c r="F30" s="35" t="s">
        <v>152</v>
      </c>
      <c r="G30" s="35" t="s">
        <v>152</v>
      </c>
      <c r="H30" s="38">
        <v>0</v>
      </c>
      <c r="I30" s="38">
        <v>0</v>
      </c>
      <c r="J30" s="35" t="s">
        <v>152</v>
      </c>
      <c r="K30" s="38">
        <v>0</v>
      </c>
      <c r="L30" s="38">
        <v>0</v>
      </c>
      <c r="M30" s="35" t="s">
        <v>152</v>
      </c>
      <c r="N30" s="38">
        <f>N31</f>
        <v>0</v>
      </c>
      <c r="O30" s="38">
        <f>O31</f>
        <v>0</v>
      </c>
      <c r="P30" s="38">
        <f>P31</f>
        <v>0</v>
      </c>
      <c r="Q30" s="38">
        <f t="shared" si="11"/>
        <v>0</v>
      </c>
      <c r="R30" s="38" t="e">
        <f t="shared" si="11"/>
        <v>#REF!</v>
      </c>
      <c r="S30" s="38" t="e">
        <f t="shared" si="11"/>
        <v>#REF!</v>
      </c>
      <c r="T30" s="38">
        <f t="shared" si="11"/>
        <v>0</v>
      </c>
      <c r="U30" s="38">
        <f t="shared" si="5"/>
        <v>0</v>
      </c>
      <c r="V30" s="38">
        <f t="shared" si="11"/>
        <v>0</v>
      </c>
      <c r="W30" s="38">
        <f t="shared" si="11"/>
        <v>8.6999999999999993</v>
      </c>
      <c r="X30" s="38">
        <f t="shared" si="11"/>
        <v>0</v>
      </c>
      <c r="Y30" s="38">
        <f t="shared" si="11"/>
        <v>0</v>
      </c>
      <c r="Z30" s="38">
        <f t="shared" si="11"/>
        <v>0</v>
      </c>
      <c r="AA30" s="38">
        <f t="shared" si="11"/>
        <v>0</v>
      </c>
      <c r="AB30" s="38">
        <f t="shared" si="11"/>
        <v>196.2119592</v>
      </c>
      <c r="AC30" s="38">
        <f t="shared" si="11"/>
        <v>0</v>
      </c>
      <c r="AD30" s="38">
        <f t="shared" si="11"/>
        <v>0</v>
      </c>
      <c r="AE30" s="38">
        <f t="shared" si="11"/>
        <v>0</v>
      </c>
      <c r="AF30" s="38">
        <f t="shared" si="11"/>
        <v>196.2119592</v>
      </c>
      <c r="AG30" s="38">
        <f t="shared" si="11"/>
        <v>196.2119592</v>
      </c>
      <c r="AH30" s="38">
        <f t="shared" si="11"/>
        <v>0</v>
      </c>
      <c r="AI30" s="38">
        <f t="shared" si="11"/>
        <v>0</v>
      </c>
      <c r="AJ30" s="38">
        <f t="shared" si="11"/>
        <v>0</v>
      </c>
      <c r="AK30" s="38">
        <f t="shared" si="11"/>
        <v>196.2119592</v>
      </c>
      <c r="AL30" s="38">
        <f t="shared" si="11"/>
        <v>0</v>
      </c>
      <c r="AM30" s="38">
        <f t="shared" si="11"/>
        <v>0</v>
      </c>
      <c r="AN30" s="38">
        <f t="shared" si="11"/>
        <v>0</v>
      </c>
      <c r="AO30" s="38">
        <f t="shared" si="11"/>
        <v>0</v>
      </c>
      <c r="AP30" s="38">
        <f t="shared" si="11"/>
        <v>0</v>
      </c>
      <c r="AQ30" s="38">
        <f t="shared" si="6"/>
        <v>0</v>
      </c>
      <c r="AR30" s="38">
        <f t="shared" si="1"/>
        <v>0</v>
      </c>
      <c r="AS30" s="38">
        <f t="shared" si="1"/>
        <v>0</v>
      </c>
      <c r="AT30" s="38">
        <f t="shared" si="1"/>
        <v>0</v>
      </c>
      <c r="AU30" s="38">
        <f t="shared" si="1"/>
        <v>0</v>
      </c>
      <c r="AV30" s="38">
        <f t="shared" si="11"/>
        <v>0</v>
      </c>
      <c r="AW30" s="38">
        <f t="shared" si="11"/>
        <v>0</v>
      </c>
      <c r="AX30" s="38">
        <f t="shared" si="11"/>
        <v>0</v>
      </c>
      <c r="AY30" s="38">
        <f t="shared" si="11"/>
        <v>0</v>
      </c>
      <c r="AZ30" s="38">
        <f t="shared" si="11"/>
        <v>0</v>
      </c>
      <c r="BA30" s="38">
        <f t="shared" si="11"/>
        <v>0</v>
      </c>
      <c r="BB30" s="38">
        <f t="shared" si="11"/>
        <v>0</v>
      </c>
      <c r="BC30" s="38">
        <f t="shared" si="11"/>
        <v>0</v>
      </c>
      <c r="BD30" s="38">
        <f t="shared" si="11"/>
        <v>0</v>
      </c>
      <c r="BE30" s="38">
        <f t="shared" si="11"/>
        <v>0</v>
      </c>
      <c r="BF30" s="38">
        <f t="shared" si="11"/>
        <v>0</v>
      </c>
      <c r="BG30" s="38">
        <f t="shared" si="11"/>
        <v>0</v>
      </c>
      <c r="BH30" s="38">
        <f t="shared" si="11"/>
        <v>0</v>
      </c>
      <c r="BI30" s="38">
        <f t="shared" si="11"/>
        <v>0</v>
      </c>
      <c r="BJ30" s="38">
        <f t="shared" si="11"/>
        <v>0</v>
      </c>
      <c r="BK30" s="38">
        <f t="shared" si="11"/>
        <v>0</v>
      </c>
      <c r="BL30" s="38">
        <f t="shared" si="11"/>
        <v>0</v>
      </c>
      <c r="BM30" s="38">
        <f t="shared" si="11"/>
        <v>0</v>
      </c>
      <c r="BN30" s="38">
        <f t="shared" si="11"/>
        <v>0</v>
      </c>
      <c r="BO30" s="38">
        <f t="shared" si="11"/>
        <v>0</v>
      </c>
      <c r="BP30" s="38">
        <f t="shared" si="11"/>
        <v>0</v>
      </c>
      <c r="BQ30" s="38">
        <f t="shared" si="11"/>
        <v>0</v>
      </c>
      <c r="BR30" s="38">
        <f t="shared" si="11"/>
        <v>0</v>
      </c>
      <c r="BS30" s="38">
        <f t="shared" si="11"/>
        <v>0</v>
      </c>
      <c r="BT30" s="38">
        <f t="shared" si="11"/>
        <v>0</v>
      </c>
      <c r="BU30" s="38">
        <f t="shared" si="11"/>
        <v>0</v>
      </c>
      <c r="BV30" s="38">
        <f t="shared" si="11"/>
        <v>0</v>
      </c>
      <c r="BW30" s="38">
        <f t="shared" si="11"/>
        <v>0</v>
      </c>
      <c r="BX30" s="38">
        <f t="shared" si="11"/>
        <v>0</v>
      </c>
      <c r="BY30" s="38">
        <f t="shared" si="11"/>
        <v>0</v>
      </c>
      <c r="BZ30" s="38">
        <f t="shared" si="8"/>
        <v>196.2119592</v>
      </c>
      <c r="CA30" s="38">
        <f t="shared" si="8"/>
        <v>0</v>
      </c>
      <c r="CB30" s="38">
        <f t="shared" si="8"/>
        <v>0</v>
      </c>
      <c r="CC30" s="38">
        <f t="shared" si="8"/>
        <v>0</v>
      </c>
      <c r="CD30" s="38">
        <f t="shared" si="8"/>
        <v>196.2119592</v>
      </c>
      <c r="CE30" s="34">
        <f t="shared" si="9"/>
        <v>196.2119592</v>
      </c>
      <c r="CF30" s="34">
        <f t="shared" si="3"/>
        <v>0</v>
      </c>
      <c r="CG30" s="34">
        <f t="shared" si="3"/>
        <v>0</v>
      </c>
      <c r="CH30" s="34">
        <f t="shared" si="3"/>
        <v>0</v>
      </c>
      <c r="CI30" s="34">
        <f t="shared" si="3"/>
        <v>196.2119592</v>
      </c>
      <c r="CJ30" s="35" t="s">
        <v>152</v>
      </c>
    </row>
    <row r="31" spans="1:88" s="18" customFormat="1" ht="63" x14ac:dyDescent="0.25">
      <c r="A31" s="36" t="s">
        <v>79</v>
      </c>
      <c r="B31" s="37" t="s">
        <v>80</v>
      </c>
      <c r="C31" s="35" t="s">
        <v>160</v>
      </c>
      <c r="D31" s="35" t="s">
        <v>152</v>
      </c>
      <c r="E31" s="35" t="s">
        <v>152</v>
      </c>
      <c r="F31" s="35" t="s">
        <v>152</v>
      </c>
      <c r="G31" s="35" t="s">
        <v>152</v>
      </c>
      <c r="H31" s="38">
        <v>0</v>
      </c>
      <c r="I31" s="38">
        <v>0</v>
      </c>
      <c r="J31" s="35" t="s">
        <v>152</v>
      </c>
      <c r="K31" s="38">
        <f>H31</f>
        <v>0</v>
      </c>
      <c r="L31" s="38">
        <f>I31</f>
        <v>0</v>
      </c>
      <c r="M31" s="35" t="s">
        <v>152</v>
      </c>
      <c r="N31" s="35">
        <f>N32</f>
        <v>0</v>
      </c>
      <c r="O31" s="38">
        <f>O32</f>
        <v>0</v>
      </c>
      <c r="P31" s="38">
        <v>0</v>
      </c>
      <c r="Q31" s="38">
        <v>0</v>
      </c>
      <c r="R31" s="38" t="e">
        <f>SUM(#REF!)</f>
        <v>#REF!</v>
      </c>
      <c r="S31" s="38" t="e">
        <f>SUM(#REF!)</f>
        <v>#REF!</v>
      </c>
      <c r="T31" s="38">
        <v>0</v>
      </c>
      <c r="U31" s="38">
        <f t="shared" si="5"/>
        <v>0</v>
      </c>
      <c r="V31" s="38">
        <v>0</v>
      </c>
      <c r="W31" s="38">
        <f>W32</f>
        <v>8.6999999999999993</v>
      </c>
      <c r="X31" s="38">
        <f t="shared" si="11"/>
        <v>0</v>
      </c>
      <c r="Y31" s="38">
        <f t="shared" si="11"/>
        <v>0</v>
      </c>
      <c r="Z31" s="38">
        <f t="shared" si="11"/>
        <v>0</v>
      </c>
      <c r="AA31" s="38">
        <f t="shared" si="11"/>
        <v>0</v>
      </c>
      <c r="AB31" s="38">
        <f t="shared" si="11"/>
        <v>196.2119592</v>
      </c>
      <c r="AC31" s="38">
        <f t="shared" si="11"/>
        <v>0</v>
      </c>
      <c r="AD31" s="38">
        <f t="shared" si="11"/>
        <v>0</v>
      </c>
      <c r="AE31" s="38">
        <f t="shared" si="11"/>
        <v>0</v>
      </c>
      <c r="AF31" s="38">
        <f t="shared" si="11"/>
        <v>196.2119592</v>
      </c>
      <c r="AG31" s="38">
        <f>AG32</f>
        <v>196.2119592</v>
      </c>
      <c r="AH31" s="38">
        <f t="shared" si="11"/>
        <v>0</v>
      </c>
      <c r="AI31" s="38">
        <f t="shared" si="11"/>
        <v>0</v>
      </c>
      <c r="AJ31" s="38">
        <f t="shared" si="11"/>
        <v>0</v>
      </c>
      <c r="AK31" s="38">
        <f t="shared" si="11"/>
        <v>196.2119592</v>
      </c>
      <c r="AL31" s="38">
        <f t="shared" si="11"/>
        <v>0</v>
      </c>
      <c r="AM31" s="38">
        <f t="shared" si="11"/>
        <v>0</v>
      </c>
      <c r="AN31" s="38">
        <f t="shared" si="11"/>
        <v>0</v>
      </c>
      <c r="AO31" s="38">
        <f t="shared" si="11"/>
        <v>0</v>
      </c>
      <c r="AP31" s="38">
        <f t="shared" si="11"/>
        <v>0</v>
      </c>
      <c r="AQ31" s="38">
        <f t="shared" si="6"/>
        <v>0</v>
      </c>
      <c r="AR31" s="38">
        <f t="shared" si="1"/>
        <v>0</v>
      </c>
      <c r="AS31" s="38">
        <f t="shared" si="1"/>
        <v>0</v>
      </c>
      <c r="AT31" s="38">
        <f t="shared" si="1"/>
        <v>0</v>
      </c>
      <c r="AU31" s="38">
        <f t="shared" si="1"/>
        <v>0</v>
      </c>
      <c r="AV31" s="38">
        <f t="shared" si="11"/>
        <v>0</v>
      </c>
      <c r="AW31" s="38">
        <f t="shared" si="11"/>
        <v>0</v>
      </c>
      <c r="AX31" s="38">
        <f t="shared" si="11"/>
        <v>0</v>
      </c>
      <c r="AY31" s="38">
        <f t="shared" si="11"/>
        <v>0</v>
      </c>
      <c r="AZ31" s="38">
        <f t="shared" si="11"/>
        <v>0</v>
      </c>
      <c r="BA31" s="38">
        <f t="shared" si="11"/>
        <v>0</v>
      </c>
      <c r="BB31" s="38">
        <f t="shared" si="11"/>
        <v>0</v>
      </c>
      <c r="BC31" s="38">
        <f t="shared" si="11"/>
        <v>0</v>
      </c>
      <c r="BD31" s="38">
        <f t="shared" si="11"/>
        <v>0</v>
      </c>
      <c r="BE31" s="38">
        <f t="shared" si="11"/>
        <v>0</v>
      </c>
      <c r="BF31" s="38">
        <f t="shared" si="11"/>
        <v>0</v>
      </c>
      <c r="BG31" s="38">
        <f t="shared" si="11"/>
        <v>0</v>
      </c>
      <c r="BH31" s="38">
        <f t="shared" si="11"/>
        <v>0</v>
      </c>
      <c r="BI31" s="38">
        <f t="shared" si="11"/>
        <v>0</v>
      </c>
      <c r="BJ31" s="38">
        <f t="shared" si="11"/>
        <v>0</v>
      </c>
      <c r="BK31" s="38">
        <f t="shared" si="11"/>
        <v>0</v>
      </c>
      <c r="BL31" s="38">
        <f t="shared" si="11"/>
        <v>0</v>
      </c>
      <c r="BM31" s="38">
        <f t="shared" si="11"/>
        <v>0</v>
      </c>
      <c r="BN31" s="38">
        <f t="shared" si="11"/>
        <v>0</v>
      </c>
      <c r="BO31" s="38">
        <f t="shared" si="11"/>
        <v>0</v>
      </c>
      <c r="BP31" s="38">
        <f t="shared" si="11"/>
        <v>0</v>
      </c>
      <c r="BQ31" s="38">
        <f t="shared" si="11"/>
        <v>0</v>
      </c>
      <c r="BR31" s="38">
        <f t="shared" si="11"/>
        <v>0</v>
      </c>
      <c r="BS31" s="38">
        <f t="shared" si="11"/>
        <v>0</v>
      </c>
      <c r="BT31" s="38">
        <f t="shared" si="11"/>
        <v>0</v>
      </c>
      <c r="BU31" s="38">
        <f t="shared" si="11"/>
        <v>0</v>
      </c>
      <c r="BV31" s="38">
        <f t="shared" si="11"/>
        <v>0</v>
      </c>
      <c r="BW31" s="38">
        <f t="shared" si="11"/>
        <v>0</v>
      </c>
      <c r="BX31" s="38">
        <f t="shared" si="11"/>
        <v>0</v>
      </c>
      <c r="BY31" s="38">
        <f t="shared" si="11"/>
        <v>0</v>
      </c>
      <c r="BZ31" s="38">
        <f t="shared" si="8"/>
        <v>196.2119592</v>
      </c>
      <c r="CA31" s="38">
        <f t="shared" si="8"/>
        <v>0</v>
      </c>
      <c r="CB31" s="38">
        <f t="shared" si="8"/>
        <v>0</v>
      </c>
      <c r="CC31" s="38">
        <f t="shared" si="8"/>
        <v>0</v>
      </c>
      <c r="CD31" s="38">
        <f t="shared" si="8"/>
        <v>196.2119592</v>
      </c>
      <c r="CE31" s="34">
        <f t="shared" si="9"/>
        <v>196.2119592</v>
      </c>
      <c r="CF31" s="34">
        <f t="shared" si="3"/>
        <v>0</v>
      </c>
      <c r="CG31" s="34">
        <f t="shared" si="3"/>
        <v>0</v>
      </c>
      <c r="CH31" s="34">
        <f t="shared" si="3"/>
        <v>0</v>
      </c>
      <c r="CI31" s="34">
        <f t="shared" si="3"/>
        <v>196.2119592</v>
      </c>
      <c r="CJ31" s="35" t="s">
        <v>152</v>
      </c>
    </row>
    <row r="32" spans="1:88" s="18" customFormat="1" ht="89.25" customHeight="1" x14ac:dyDescent="0.25">
      <c r="A32" s="49" t="s">
        <v>270</v>
      </c>
      <c r="B32" s="39" t="s">
        <v>271</v>
      </c>
      <c r="C32" s="52" t="s">
        <v>289</v>
      </c>
      <c r="D32" s="35" t="s">
        <v>161</v>
      </c>
      <c r="E32" s="35">
        <v>2019</v>
      </c>
      <c r="F32" s="35">
        <v>2020</v>
      </c>
      <c r="G32" s="35"/>
      <c r="H32" s="38">
        <v>0</v>
      </c>
      <c r="I32" s="38">
        <v>0</v>
      </c>
      <c r="J32" s="38" t="s">
        <v>152</v>
      </c>
      <c r="K32" s="38">
        <v>0</v>
      </c>
      <c r="L32" s="38">
        <v>0</v>
      </c>
      <c r="M32" s="38" t="str">
        <f>J32</f>
        <v>нд</v>
      </c>
      <c r="N32" s="35">
        <v>0</v>
      </c>
      <c r="O32" s="38">
        <v>0</v>
      </c>
      <c r="P32" s="38" t="s">
        <v>152</v>
      </c>
      <c r="Q32" s="38" t="s">
        <v>152</v>
      </c>
      <c r="R32" s="38"/>
      <c r="S32" s="38"/>
      <c r="T32" s="38">
        <f>W32+AB32</f>
        <v>204.91195919999998</v>
      </c>
      <c r="U32" s="38">
        <f t="shared" si="5"/>
        <v>204.91195919999998</v>
      </c>
      <c r="V32" s="38">
        <v>0</v>
      </c>
      <c r="W32" s="38">
        <v>8.6999999999999993</v>
      </c>
      <c r="X32" s="38">
        <v>0</v>
      </c>
      <c r="Y32" s="38">
        <v>0</v>
      </c>
      <c r="Z32" s="38">
        <v>0</v>
      </c>
      <c r="AA32" s="38">
        <v>0</v>
      </c>
      <c r="AB32" s="38">
        <f>AF32</f>
        <v>196.2119592</v>
      </c>
      <c r="AC32" s="38">
        <v>0</v>
      </c>
      <c r="AD32" s="43">
        <v>0</v>
      </c>
      <c r="AE32" s="43">
        <v>0</v>
      </c>
      <c r="AF32" s="43">
        <v>196.2119592</v>
      </c>
      <c r="AG32" s="43">
        <f>AB32</f>
        <v>196.2119592</v>
      </c>
      <c r="AH32" s="43">
        <f>AC32</f>
        <v>0</v>
      </c>
      <c r="AI32" s="43">
        <f>AD32</f>
        <v>0</v>
      </c>
      <c r="AJ32" s="43">
        <f>AE32</f>
        <v>0</v>
      </c>
      <c r="AK32" s="43">
        <f>AF32</f>
        <v>196.2119592</v>
      </c>
      <c r="AL32" s="43">
        <f>AO32</f>
        <v>0</v>
      </c>
      <c r="AM32" s="43">
        <v>0</v>
      </c>
      <c r="AN32" s="43">
        <v>0</v>
      </c>
      <c r="AO32" s="43">
        <v>0</v>
      </c>
      <c r="AP32" s="43">
        <v>0</v>
      </c>
      <c r="AQ32" s="38">
        <f t="shared" si="6"/>
        <v>0</v>
      </c>
      <c r="AR32" s="38">
        <f t="shared" si="1"/>
        <v>0</v>
      </c>
      <c r="AS32" s="38">
        <f t="shared" si="1"/>
        <v>0</v>
      </c>
      <c r="AT32" s="38">
        <f t="shared" si="1"/>
        <v>0</v>
      </c>
      <c r="AU32" s="38">
        <f t="shared" si="1"/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f>AV32</f>
        <v>0</v>
      </c>
      <c r="BB32" s="43">
        <f>AW32</f>
        <v>0</v>
      </c>
      <c r="BC32" s="43">
        <f>AX32</f>
        <v>0</v>
      </c>
      <c r="BD32" s="43">
        <f>AY32</f>
        <v>0</v>
      </c>
      <c r="BE32" s="43">
        <f>AZ32</f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38">
        <f t="shared" si="8"/>
        <v>196.2119592</v>
      </c>
      <c r="CA32" s="38">
        <f t="shared" si="8"/>
        <v>0</v>
      </c>
      <c r="CB32" s="38">
        <f t="shared" si="8"/>
        <v>0</v>
      </c>
      <c r="CC32" s="38">
        <f t="shared" si="8"/>
        <v>0</v>
      </c>
      <c r="CD32" s="38">
        <f t="shared" si="8"/>
        <v>196.2119592</v>
      </c>
      <c r="CE32" s="34">
        <f t="shared" si="9"/>
        <v>196.2119592</v>
      </c>
      <c r="CF32" s="34">
        <f t="shared" si="3"/>
        <v>0</v>
      </c>
      <c r="CG32" s="34">
        <f t="shared" si="3"/>
        <v>0</v>
      </c>
      <c r="CH32" s="34">
        <f t="shared" si="3"/>
        <v>0</v>
      </c>
      <c r="CI32" s="34">
        <f t="shared" si="3"/>
        <v>196.2119592</v>
      </c>
      <c r="CJ32" s="47"/>
    </row>
    <row r="33" spans="1:88" s="18" customFormat="1" ht="47.25" hidden="1" x14ac:dyDescent="0.25">
      <c r="A33" s="36" t="s">
        <v>81</v>
      </c>
      <c r="B33" s="37" t="s">
        <v>82</v>
      </c>
      <c r="C33" s="35" t="s">
        <v>152</v>
      </c>
      <c r="D33" s="35" t="s">
        <v>152</v>
      </c>
      <c r="E33" s="35" t="s">
        <v>152</v>
      </c>
      <c r="F33" s="35" t="s">
        <v>152</v>
      </c>
      <c r="G33" s="35" t="s">
        <v>152</v>
      </c>
      <c r="H33" s="38">
        <v>0</v>
      </c>
      <c r="I33" s="38">
        <v>0</v>
      </c>
      <c r="J33" s="35" t="s">
        <v>152</v>
      </c>
      <c r="K33" s="38">
        <v>0</v>
      </c>
      <c r="L33" s="38">
        <v>0</v>
      </c>
      <c r="M33" s="35" t="s">
        <v>152</v>
      </c>
      <c r="N33" s="35" t="s">
        <v>152</v>
      </c>
      <c r="O33" s="35" t="s">
        <v>152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f t="shared" si="5"/>
        <v>0</v>
      </c>
      <c r="V33" s="38"/>
      <c r="W33" s="38">
        <v>0</v>
      </c>
      <c r="X33" s="38"/>
      <c r="Y33" s="38"/>
      <c r="Z33" s="35" t="s">
        <v>152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43">
        <f>AL34+AL35</f>
        <v>0</v>
      </c>
      <c r="AM33" s="43">
        <f>AM34+AM35</f>
        <v>0</v>
      </c>
      <c r="AN33" s="43">
        <f>AN34+AN35</f>
        <v>0</v>
      </c>
      <c r="AO33" s="43">
        <f>AO34+AO35</f>
        <v>0</v>
      </c>
      <c r="AP33" s="43">
        <f>AP34+AP35</f>
        <v>0</v>
      </c>
      <c r="AQ33" s="43"/>
      <c r="AR33" s="43"/>
      <c r="AS33" s="43"/>
      <c r="AT33" s="43"/>
      <c r="AU33" s="43"/>
      <c r="AV33" s="43">
        <f>AV34+AV35</f>
        <v>0</v>
      </c>
      <c r="AW33" s="43">
        <f>AW34+AW35</f>
        <v>0</v>
      </c>
      <c r="AX33" s="43">
        <f>AX34+AX35</f>
        <v>0</v>
      </c>
      <c r="AY33" s="43">
        <f>AY34+AY35</f>
        <v>0</v>
      </c>
      <c r="AZ33" s="43">
        <f>AZ34+AZ35</f>
        <v>0</v>
      </c>
      <c r="BA33" s="43"/>
      <c r="BB33" s="43"/>
      <c r="BC33" s="43"/>
      <c r="BD33" s="43"/>
      <c r="BE33" s="43"/>
      <c r="BF33" s="43">
        <f t="shared" ref="BF33:BY33" si="13">BF34+BF35</f>
        <v>0</v>
      </c>
      <c r="BG33" s="43">
        <f t="shared" si="13"/>
        <v>0</v>
      </c>
      <c r="BH33" s="43">
        <f t="shared" si="13"/>
        <v>0</v>
      </c>
      <c r="BI33" s="43">
        <f t="shared" si="13"/>
        <v>0</v>
      </c>
      <c r="BJ33" s="43">
        <f t="shared" si="13"/>
        <v>0</v>
      </c>
      <c r="BK33" s="43">
        <f t="shared" si="13"/>
        <v>0</v>
      </c>
      <c r="BL33" s="43">
        <f t="shared" si="13"/>
        <v>0</v>
      </c>
      <c r="BM33" s="43">
        <f t="shared" si="13"/>
        <v>0</v>
      </c>
      <c r="BN33" s="43">
        <f t="shared" si="13"/>
        <v>0</v>
      </c>
      <c r="BO33" s="43">
        <f t="shared" si="13"/>
        <v>0</v>
      </c>
      <c r="BP33" s="35">
        <f t="shared" si="13"/>
        <v>0</v>
      </c>
      <c r="BQ33" s="35">
        <f t="shared" si="13"/>
        <v>0</v>
      </c>
      <c r="BR33" s="35">
        <f t="shared" si="13"/>
        <v>0</v>
      </c>
      <c r="BS33" s="35">
        <f t="shared" si="13"/>
        <v>0</v>
      </c>
      <c r="BT33" s="35">
        <f t="shared" si="13"/>
        <v>0</v>
      </c>
      <c r="BU33" s="35">
        <f t="shared" si="13"/>
        <v>0</v>
      </c>
      <c r="BV33" s="35">
        <f t="shared" si="13"/>
        <v>0</v>
      </c>
      <c r="BW33" s="35">
        <f t="shared" si="13"/>
        <v>0</v>
      </c>
      <c r="BX33" s="35">
        <f t="shared" si="13"/>
        <v>0</v>
      </c>
      <c r="BY33" s="35">
        <f t="shared" si="13"/>
        <v>0</v>
      </c>
      <c r="BZ33" s="38">
        <f t="shared" si="8"/>
        <v>0</v>
      </c>
      <c r="CA33" s="38">
        <f t="shared" si="8"/>
        <v>0</v>
      </c>
      <c r="CB33" s="38">
        <f t="shared" si="8"/>
        <v>0</v>
      </c>
      <c r="CC33" s="38">
        <f t="shared" si="8"/>
        <v>0</v>
      </c>
      <c r="CD33" s="38">
        <f t="shared" si="8"/>
        <v>0</v>
      </c>
      <c r="CE33" s="34">
        <f t="shared" si="9"/>
        <v>0</v>
      </c>
      <c r="CF33" s="34">
        <f t="shared" si="3"/>
        <v>0</v>
      </c>
      <c r="CG33" s="34">
        <f t="shared" si="3"/>
        <v>0</v>
      </c>
      <c r="CH33" s="34">
        <f t="shared" si="3"/>
        <v>0</v>
      </c>
      <c r="CI33" s="34">
        <f t="shared" si="3"/>
        <v>0</v>
      </c>
      <c r="CJ33" s="35" t="s">
        <v>152</v>
      </c>
    </row>
    <row r="34" spans="1:88" s="18" customFormat="1" ht="78.75" hidden="1" x14ac:dyDescent="0.25">
      <c r="A34" s="36" t="s">
        <v>83</v>
      </c>
      <c r="B34" s="37" t="s">
        <v>84</v>
      </c>
      <c r="C34" s="35" t="s">
        <v>152</v>
      </c>
      <c r="D34" s="35" t="s">
        <v>152</v>
      </c>
      <c r="E34" s="35" t="s">
        <v>152</v>
      </c>
      <c r="F34" s="35" t="s">
        <v>152</v>
      </c>
      <c r="G34" s="35" t="s">
        <v>152</v>
      </c>
      <c r="H34" s="38">
        <v>0</v>
      </c>
      <c r="I34" s="38">
        <v>0</v>
      </c>
      <c r="J34" s="35" t="s">
        <v>152</v>
      </c>
      <c r="K34" s="38">
        <v>0</v>
      </c>
      <c r="L34" s="38">
        <v>0</v>
      </c>
      <c r="M34" s="35" t="s">
        <v>152</v>
      </c>
      <c r="N34" s="35" t="s">
        <v>152</v>
      </c>
      <c r="O34" s="35" t="s">
        <v>152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f t="shared" si="5"/>
        <v>0</v>
      </c>
      <c r="V34" s="38"/>
      <c r="W34" s="38">
        <v>0</v>
      </c>
      <c r="X34" s="38"/>
      <c r="Y34" s="38"/>
      <c r="Z34" s="35" t="s">
        <v>152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38">
        <f t="shared" si="8"/>
        <v>0</v>
      </c>
      <c r="CA34" s="38">
        <f t="shared" si="8"/>
        <v>0</v>
      </c>
      <c r="CB34" s="38">
        <f t="shared" si="8"/>
        <v>0</v>
      </c>
      <c r="CC34" s="38">
        <f t="shared" si="8"/>
        <v>0</v>
      </c>
      <c r="CD34" s="38">
        <f t="shared" si="8"/>
        <v>0</v>
      </c>
      <c r="CE34" s="34">
        <f t="shared" si="9"/>
        <v>0</v>
      </c>
      <c r="CF34" s="34">
        <f t="shared" si="3"/>
        <v>0</v>
      </c>
      <c r="CG34" s="34">
        <f t="shared" si="3"/>
        <v>0</v>
      </c>
      <c r="CH34" s="34">
        <f t="shared" si="3"/>
        <v>0</v>
      </c>
      <c r="CI34" s="34">
        <f t="shared" si="3"/>
        <v>0</v>
      </c>
      <c r="CJ34" s="35" t="s">
        <v>152</v>
      </c>
    </row>
    <row r="35" spans="1:88" s="18" customFormat="1" ht="47.25" hidden="1" x14ac:dyDescent="0.25">
      <c r="A35" s="36" t="s">
        <v>85</v>
      </c>
      <c r="B35" s="37" t="s">
        <v>86</v>
      </c>
      <c r="C35" s="35" t="s">
        <v>152</v>
      </c>
      <c r="D35" s="35" t="s">
        <v>152</v>
      </c>
      <c r="E35" s="35" t="s">
        <v>152</v>
      </c>
      <c r="F35" s="35" t="s">
        <v>152</v>
      </c>
      <c r="G35" s="35" t="s">
        <v>152</v>
      </c>
      <c r="H35" s="38">
        <v>0</v>
      </c>
      <c r="I35" s="38">
        <v>0</v>
      </c>
      <c r="J35" s="35" t="s">
        <v>152</v>
      </c>
      <c r="K35" s="38">
        <v>0</v>
      </c>
      <c r="L35" s="38">
        <v>0</v>
      </c>
      <c r="M35" s="35" t="s">
        <v>152</v>
      </c>
      <c r="N35" s="35" t="s">
        <v>152</v>
      </c>
      <c r="O35" s="35" t="s">
        <v>152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f t="shared" si="5"/>
        <v>0</v>
      </c>
      <c r="V35" s="38"/>
      <c r="W35" s="38">
        <v>0</v>
      </c>
      <c r="X35" s="38"/>
      <c r="Y35" s="38"/>
      <c r="Z35" s="35" t="s">
        <v>152</v>
      </c>
      <c r="AA35" s="35" t="s">
        <v>152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38">
        <f t="shared" si="8"/>
        <v>0</v>
      </c>
      <c r="CA35" s="38">
        <f t="shared" si="8"/>
        <v>0</v>
      </c>
      <c r="CB35" s="38">
        <f t="shared" si="8"/>
        <v>0</v>
      </c>
      <c r="CC35" s="38">
        <f t="shared" si="8"/>
        <v>0</v>
      </c>
      <c r="CD35" s="38">
        <f t="shared" si="8"/>
        <v>0</v>
      </c>
      <c r="CE35" s="34">
        <f t="shared" si="9"/>
        <v>0</v>
      </c>
      <c r="CF35" s="34">
        <f t="shared" si="3"/>
        <v>0</v>
      </c>
      <c r="CG35" s="34">
        <f t="shared" si="3"/>
        <v>0</v>
      </c>
      <c r="CH35" s="34">
        <f t="shared" si="3"/>
        <v>0</v>
      </c>
      <c r="CI35" s="34">
        <f t="shared" si="3"/>
        <v>0</v>
      </c>
      <c r="CJ35" s="35" t="s">
        <v>152</v>
      </c>
    </row>
    <row r="36" spans="1:88" s="18" customFormat="1" ht="47.25" hidden="1" x14ac:dyDescent="0.25">
      <c r="A36" s="36" t="s">
        <v>87</v>
      </c>
      <c r="B36" s="37" t="s">
        <v>88</v>
      </c>
      <c r="C36" s="35" t="s">
        <v>152</v>
      </c>
      <c r="D36" s="35" t="s">
        <v>152</v>
      </c>
      <c r="E36" s="35" t="s">
        <v>152</v>
      </c>
      <c r="F36" s="35" t="s">
        <v>152</v>
      </c>
      <c r="G36" s="35" t="s">
        <v>152</v>
      </c>
      <c r="H36" s="38">
        <v>0</v>
      </c>
      <c r="I36" s="38">
        <v>0</v>
      </c>
      <c r="J36" s="35" t="s">
        <v>152</v>
      </c>
      <c r="K36" s="38">
        <v>0</v>
      </c>
      <c r="L36" s="38">
        <v>0</v>
      </c>
      <c r="M36" s="35" t="s">
        <v>152</v>
      </c>
      <c r="N36" s="35" t="s">
        <v>152</v>
      </c>
      <c r="O36" s="35" t="s">
        <v>152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f t="shared" si="5"/>
        <v>0</v>
      </c>
      <c r="V36" s="38"/>
      <c r="W36" s="38">
        <v>0</v>
      </c>
      <c r="X36" s="38"/>
      <c r="Y36" s="38"/>
      <c r="Z36" s="35" t="s">
        <v>152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38">
        <f t="shared" si="8"/>
        <v>0</v>
      </c>
      <c r="CA36" s="38">
        <f t="shared" si="8"/>
        <v>0</v>
      </c>
      <c r="CB36" s="38">
        <f t="shared" si="8"/>
        <v>0</v>
      </c>
      <c r="CC36" s="38">
        <f t="shared" si="8"/>
        <v>0</v>
      </c>
      <c r="CD36" s="38">
        <f t="shared" si="8"/>
        <v>0</v>
      </c>
      <c r="CE36" s="34">
        <f t="shared" si="9"/>
        <v>0</v>
      </c>
      <c r="CF36" s="34">
        <f t="shared" si="3"/>
        <v>0</v>
      </c>
      <c r="CG36" s="34">
        <f t="shared" si="3"/>
        <v>0</v>
      </c>
      <c r="CH36" s="34">
        <f t="shared" si="3"/>
        <v>0</v>
      </c>
      <c r="CI36" s="34">
        <f t="shared" si="3"/>
        <v>0</v>
      </c>
      <c r="CJ36" s="35" t="s">
        <v>152</v>
      </c>
    </row>
    <row r="37" spans="1:88" s="18" customFormat="1" ht="31.5" hidden="1" x14ac:dyDescent="0.25">
      <c r="A37" s="36" t="s">
        <v>89</v>
      </c>
      <c r="B37" s="37" t="s">
        <v>90</v>
      </c>
      <c r="C37" s="35" t="s">
        <v>152</v>
      </c>
      <c r="D37" s="35" t="s">
        <v>152</v>
      </c>
      <c r="E37" s="35" t="s">
        <v>152</v>
      </c>
      <c r="F37" s="35" t="s">
        <v>152</v>
      </c>
      <c r="G37" s="35" t="s">
        <v>152</v>
      </c>
      <c r="H37" s="38">
        <v>0</v>
      </c>
      <c r="I37" s="38">
        <v>0</v>
      </c>
      <c r="J37" s="35" t="s">
        <v>152</v>
      </c>
      <c r="K37" s="38">
        <v>0</v>
      </c>
      <c r="L37" s="38">
        <v>0</v>
      </c>
      <c r="M37" s="35" t="s">
        <v>152</v>
      </c>
      <c r="N37" s="35" t="s">
        <v>152</v>
      </c>
      <c r="O37" s="35" t="s">
        <v>152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f t="shared" si="5"/>
        <v>0</v>
      </c>
      <c r="V37" s="38"/>
      <c r="W37" s="38">
        <v>0</v>
      </c>
      <c r="X37" s="38"/>
      <c r="Y37" s="38"/>
      <c r="Z37" s="35" t="s">
        <v>152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38">
        <f t="shared" si="8"/>
        <v>0</v>
      </c>
      <c r="CA37" s="38">
        <f t="shared" si="8"/>
        <v>0</v>
      </c>
      <c r="CB37" s="38">
        <f t="shared" si="8"/>
        <v>0</v>
      </c>
      <c r="CC37" s="38">
        <f t="shared" si="8"/>
        <v>0</v>
      </c>
      <c r="CD37" s="38">
        <f t="shared" si="8"/>
        <v>0</v>
      </c>
      <c r="CE37" s="34">
        <f t="shared" si="9"/>
        <v>0</v>
      </c>
      <c r="CF37" s="34">
        <f t="shared" si="3"/>
        <v>0</v>
      </c>
      <c r="CG37" s="34">
        <f t="shared" si="3"/>
        <v>0</v>
      </c>
      <c r="CH37" s="34">
        <f t="shared" si="3"/>
        <v>0</v>
      </c>
      <c r="CI37" s="34">
        <f t="shared" si="3"/>
        <v>0</v>
      </c>
      <c r="CJ37" s="35" t="s">
        <v>152</v>
      </c>
    </row>
    <row r="38" spans="1:88" s="18" customFormat="1" ht="110.25" hidden="1" x14ac:dyDescent="0.25">
      <c r="A38" s="36" t="s">
        <v>89</v>
      </c>
      <c r="B38" s="37" t="s">
        <v>91</v>
      </c>
      <c r="C38" s="35" t="s">
        <v>152</v>
      </c>
      <c r="D38" s="35" t="s">
        <v>152</v>
      </c>
      <c r="E38" s="35" t="s">
        <v>152</v>
      </c>
      <c r="F38" s="35" t="s">
        <v>152</v>
      </c>
      <c r="G38" s="35" t="s">
        <v>152</v>
      </c>
      <c r="H38" s="38">
        <v>0</v>
      </c>
      <c r="I38" s="38">
        <v>0</v>
      </c>
      <c r="J38" s="35" t="s">
        <v>152</v>
      </c>
      <c r="K38" s="38">
        <v>0</v>
      </c>
      <c r="L38" s="38">
        <v>0</v>
      </c>
      <c r="M38" s="35" t="s">
        <v>152</v>
      </c>
      <c r="N38" s="35" t="s">
        <v>152</v>
      </c>
      <c r="O38" s="35" t="s">
        <v>152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f t="shared" si="5"/>
        <v>0</v>
      </c>
      <c r="V38" s="38"/>
      <c r="W38" s="38">
        <v>0</v>
      </c>
      <c r="X38" s="38"/>
      <c r="Y38" s="38"/>
      <c r="Z38" s="35" t="s">
        <v>152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38">
        <f t="shared" si="8"/>
        <v>0</v>
      </c>
      <c r="CA38" s="38">
        <f t="shared" si="8"/>
        <v>0</v>
      </c>
      <c r="CB38" s="38">
        <f t="shared" si="8"/>
        <v>0</v>
      </c>
      <c r="CC38" s="38">
        <f t="shared" si="8"/>
        <v>0</v>
      </c>
      <c r="CD38" s="38">
        <f t="shared" si="8"/>
        <v>0</v>
      </c>
      <c r="CE38" s="34">
        <f t="shared" si="9"/>
        <v>0</v>
      </c>
      <c r="CF38" s="34">
        <f t="shared" si="3"/>
        <v>0</v>
      </c>
      <c r="CG38" s="34">
        <f t="shared" si="3"/>
        <v>0</v>
      </c>
      <c r="CH38" s="34">
        <f t="shared" si="3"/>
        <v>0</v>
      </c>
      <c r="CI38" s="34">
        <f t="shared" si="3"/>
        <v>0</v>
      </c>
      <c r="CJ38" s="35" t="s">
        <v>152</v>
      </c>
    </row>
    <row r="39" spans="1:88" s="18" customFormat="1" ht="94.5" hidden="1" x14ac:dyDescent="0.25">
      <c r="A39" s="36" t="s">
        <v>89</v>
      </c>
      <c r="B39" s="37" t="s">
        <v>92</v>
      </c>
      <c r="C39" s="35" t="s">
        <v>152</v>
      </c>
      <c r="D39" s="35" t="s">
        <v>152</v>
      </c>
      <c r="E39" s="35" t="s">
        <v>152</v>
      </c>
      <c r="F39" s="35" t="s">
        <v>152</v>
      </c>
      <c r="G39" s="35" t="s">
        <v>152</v>
      </c>
      <c r="H39" s="38">
        <v>0</v>
      </c>
      <c r="I39" s="38">
        <v>0</v>
      </c>
      <c r="J39" s="35" t="s">
        <v>152</v>
      </c>
      <c r="K39" s="38">
        <v>0</v>
      </c>
      <c r="L39" s="38">
        <v>0</v>
      </c>
      <c r="M39" s="35" t="s">
        <v>152</v>
      </c>
      <c r="N39" s="35" t="s">
        <v>152</v>
      </c>
      <c r="O39" s="35" t="s">
        <v>152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f t="shared" si="5"/>
        <v>0</v>
      </c>
      <c r="V39" s="38"/>
      <c r="W39" s="38">
        <v>0</v>
      </c>
      <c r="X39" s="38"/>
      <c r="Y39" s="38"/>
      <c r="Z39" s="35" t="s">
        <v>152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38">
        <f t="shared" si="8"/>
        <v>0</v>
      </c>
      <c r="CA39" s="38">
        <f t="shared" si="8"/>
        <v>0</v>
      </c>
      <c r="CB39" s="38">
        <f t="shared" si="8"/>
        <v>0</v>
      </c>
      <c r="CC39" s="38">
        <f t="shared" si="8"/>
        <v>0</v>
      </c>
      <c r="CD39" s="38">
        <f t="shared" si="8"/>
        <v>0</v>
      </c>
      <c r="CE39" s="34">
        <f t="shared" si="9"/>
        <v>0</v>
      </c>
      <c r="CF39" s="34">
        <f t="shared" si="3"/>
        <v>0</v>
      </c>
      <c r="CG39" s="34">
        <f t="shared" si="3"/>
        <v>0</v>
      </c>
      <c r="CH39" s="34">
        <f t="shared" si="3"/>
        <v>0</v>
      </c>
      <c r="CI39" s="34">
        <f t="shared" si="3"/>
        <v>0</v>
      </c>
      <c r="CJ39" s="35" t="s">
        <v>152</v>
      </c>
    </row>
    <row r="40" spans="1:88" s="18" customFormat="1" ht="94.5" hidden="1" x14ac:dyDescent="0.25">
      <c r="A40" s="36" t="s">
        <v>89</v>
      </c>
      <c r="B40" s="37" t="s">
        <v>93</v>
      </c>
      <c r="C40" s="35" t="s">
        <v>152</v>
      </c>
      <c r="D40" s="35" t="s">
        <v>152</v>
      </c>
      <c r="E40" s="35" t="s">
        <v>152</v>
      </c>
      <c r="F40" s="35" t="s">
        <v>152</v>
      </c>
      <c r="G40" s="35" t="s">
        <v>152</v>
      </c>
      <c r="H40" s="38">
        <v>0</v>
      </c>
      <c r="I40" s="38">
        <v>0</v>
      </c>
      <c r="J40" s="35" t="s">
        <v>152</v>
      </c>
      <c r="K40" s="38">
        <v>0</v>
      </c>
      <c r="L40" s="38">
        <v>0</v>
      </c>
      <c r="M40" s="35" t="s">
        <v>152</v>
      </c>
      <c r="N40" s="35" t="s">
        <v>152</v>
      </c>
      <c r="O40" s="35" t="s">
        <v>152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f t="shared" si="5"/>
        <v>0</v>
      </c>
      <c r="V40" s="38"/>
      <c r="W40" s="38">
        <v>0</v>
      </c>
      <c r="X40" s="38"/>
      <c r="Y40" s="38"/>
      <c r="Z40" s="35" t="s">
        <v>152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38">
        <f t="shared" si="8"/>
        <v>0</v>
      </c>
      <c r="CA40" s="38">
        <f t="shared" si="8"/>
        <v>0</v>
      </c>
      <c r="CB40" s="38">
        <f t="shared" si="8"/>
        <v>0</v>
      </c>
      <c r="CC40" s="38">
        <f t="shared" si="8"/>
        <v>0</v>
      </c>
      <c r="CD40" s="38">
        <f t="shared" si="8"/>
        <v>0</v>
      </c>
      <c r="CE40" s="34">
        <f t="shared" si="9"/>
        <v>0</v>
      </c>
      <c r="CF40" s="34">
        <f t="shared" si="3"/>
        <v>0</v>
      </c>
      <c r="CG40" s="34">
        <f t="shared" si="3"/>
        <v>0</v>
      </c>
      <c r="CH40" s="34">
        <f t="shared" si="3"/>
        <v>0</v>
      </c>
      <c r="CI40" s="34">
        <f t="shared" si="3"/>
        <v>0</v>
      </c>
      <c r="CJ40" s="35" t="s">
        <v>152</v>
      </c>
    </row>
    <row r="41" spans="1:88" s="18" customFormat="1" ht="31.5" hidden="1" x14ac:dyDescent="0.25">
      <c r="A41" s="36" t="s">
        <v>94</v>
      </c>
      <c r="B41" s="37" t="s">
        <v>90</v>
      </c>
      <c r="C41" s="35" t="s">
        <v>152</v>
      </c>
      <c r="D41" s="35" t="s">
        <v>152</v>
      </c>
      <c r="E41" s="35" t="s">
        <v>152</v>
      </c>
      <c r="F41" s="35" t="s">
        <v>152</v>
      </c>
      <c r="G41" s="35" t="s">
        <v>152</v>
      </c>
      <c r="H41" s="38">
        <v>0</v>
      </c>
      <c r="I41" s="38">
        <v>0</v>
      </c>
      <c r="J41" s="35" t="s">
        <v>152</v>
      </c>
      <c r="K41" s="38">
        <v>0</v>
      </c>
      <c r="L41" s="38">
        <v>0</v>
      </c>
      <c r="M41" s="35" t="s">
        <v>152</v>
      </c>
      <c r="N41" s="35" t="s">
        <v>152</v>
      </c>
      <c r="O41" s="35" t="s">
        <v>152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f t="shared" si="5"/>
        <v>0</v>
      </c>
      <c r="V41" s="38"/>
      <c r="W41" s="38">
        <v>0</v>
      </c>
      <c r="X41" s="38"/>
      <c r="Y41" s="38"/>
      <c r="Z41" s="35" t="s">
        <v>152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38">
        <f t="shared" si="8"/>
        <v>0</v>
      </c>
      <c r="CA41" s="38">
        <f t="shared" si="8"/>
        <v>0</v>
      </c>
      <c r="CB41" s="38">
        <f t="shared" si="8"/>
        <v>0</v>
      </c>
      <c r="CC41" s="38">
        <f t="shared" si="8"/>
        <v>0</v>
      </c>
      <c r="CD41" s="38">
        <f t="shared" si="8"/>
        <v>0</v>
      </c>
      <c r="CE41" s="34">
        <f t="shared" si="9"/>
        <v>0</v>
      </c>
      <c r="CF41" s="34">
        <f t="shared" si="3"/>
        <v>0</v>
      </c>
      <c r="CG41" s="34">
        <f t="shared" si="3"/>
        <v>0</v>
      </c>
      <c r="CH41" s="34">
        <f t="shared" si="3"/>
        <v>0</v>
      </c>
      <c r="CI41" s="34">
        <f t="shared" si="3"/>
        <v>0</v>
      </c>
      <c r="CJ41" s="35" t="s">
        <v>152</v>
      </c>
    </row>
    <row r="42" spans="1:88" s="18" customFormat="1" ht="110.25" hidden="1" x14ac:dyDescent="0.25">
      <c r="A42" s="36" t="s">
        <v>94</v>
      </c>
      <c r="B42" s="37" t="s">
        <v>91</v>
      </c>
      <c r="C42" s="35" t="s">
        <v>152</v>
      </c>
      <c r="D42" s="35" t="s">
        <v>152</v>
      </c>
      <c r="E42" s="35" t="s">
        <v>152</v>
      </c>
      <c r="F42" s="35" t="s">
        <v>152</v>
      </c>
      <c r="G42" s="35" t="s">
        <v>152</v>
      </c>
      <c r="H42" s="38">
        <v>0</v>
      </c>
      <c r="I42" s="38">
        <v>0</v>
      </c>
      <c r="J42" s="35" t="s">
        <v>152</v>
      </c>
      <c r="K42" s="38">
        <v>0</v>
      </c>
      <c r="L42" s="38">
        <v>0</v>
      </c>
      <c r="M42" s="35" t="s">
        <v>152</v>
      </c>
      <c r="N42" s="35" t="s">
        <v>152</v>
      </c>
      <c r="O42" s="35" t="s">
        <v>152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f t="shared" si="5"/>
        <v>0</v>
      </c>
      <c r="V42" s="38"/>
      <c r="W42" s="38">
        <v>0</v>
      </c>
      <c r="X42" s="38"/>
      <c r="Y42" s="38"/>
      <c r="Z42" s="35" t="s">
        <v>152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38">
        <f t="shared" si="8"/>
        <v>0</v>
      </c>
      <c r="CA42" s="38">
        <f t="shared" si="8"/>
        <v>0</v>
      </c>
      <c r="CB42" s="38">
        <f t="shared" si="8"/>
        <v>0</v>
      </c>
      <c r="CC42" s="38">
        <f t="shared" si="8"/>
        <v>0</v>
      </c>
      <c r="CD42" s="38">
        <f t="shared" si="8"/>
        <v>0</v>
      </c>
      <c r="CE42" s="34">
        <f t="shared" si="9"/>
        <v>0</v>
      </c>
      <c r="CF42" s="34">
        <f t="shared" si="9"/>
        <v>0</v>
      </c>
      <c r="CG42" s="34">
        <f t="shared" si="9"/>
        <v>0</v>
      </c>
      <c r="CH42" s="34">
        <f t="shared" si="9"/>
        <v>0</v>
      </c>
      <c r="CI42" s="34">
        <f t="shared" si="9"/>
        <v>0</v>
      </c>
      <c r="CJ42" s="35" t="s">
        <v>152</v>
      </c>
    </row>
    <row r="43" spans="1:88" s="18" customFormat="1" ht="94.5" hidden="1" x14ac:dyDescent="0.25">
      <c r="A43" s="36" t="s">
        <v>94</v>
      </c>
      <c r="B43" s="37" t="s">
        <v>92</v>
      </c>
      <c r="C43" s="35" t="s">
        <v>152</v>
      </c>
      <c r="D43" s="35" t="s">
        <v>152</v>
      </c>
      <c r="E43" s="35" t="s">
        <v>152</v>
      </c>
      <c r="F43" s="35" t="s">
        <v>152</v>
      </c>
      <c r="G43" s="35" t="s">
        <v>152</v>
      </c>
      <c r="H43" s="38">
        <v>0</v>
      </c>
      <c r="I43" s="38">
        <v>0</v>
      </c>
      <c r="J43" s="35" t="s">
        <v>152</v>
      </c>
      <c r="K43" s="38">
        <v>0</v>
      </c>
      <c r="L43" s="38">
        <v>0</v>
      </c>
      <c r="M43" s="35" t="s">
        <v>152</v>
      </c>
      <c r="N43" s="35" t="s">
        <v>152</v>
      </c>
      <c r="O43" s="35" t="s">
        <v>152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f t="shared" si="5"/>
        <v>0</v>
      </c>
      <c r="V43" s="38"/>
      <c r="W43" s="38">
        <v>0</v>
      </c>
      <c r="X43" s="38"/>
      <c r="Y43" s="38"/>
      <c r="Z43" s="35" t="s">
        <v>152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38">
        <f t="shared" si="8"/>
        <v>0</v>
      </c>
      <c r="CA43" s="38">
        <f t="shared" si="8"/>
        <v>0</v>
      </c>
      <c r="CB43" s="38">
        <f t="shared" si="8"/>
        <v>0</v>
      </c>
      <c r="CC43" s="38">
        <f t="shared" si="8"/>
        <v>0</v>
      </c>
      <c r="CD43" s="38">
        <f t="shared" si="8"/>
        <v>0</v>
      </c>
      <c r="CE43" s="34">
        <f t="shared" si="9"/>
        <v>0</v>
      </c>
      <c r="CF43" s="34">
        <f t="shared" si="9"/>
        <v>0</v>
      </c>
      <c r="CG43" s="34">
        <f t="shared" si="9"/>
        <v>0</v>
      </c>
      <c r="CH43" s="34">
        <f t="shared" si="9"/>
        <v>0</v>
      </c>
      <c r="CI43" s="34">
        <f t="shared" si="9"/>
        <v>0</v>
      </c>
      <c r="CJ43" s="35" t="s">
        <v>152</v>
      </c>
    </row>
    <row r="44" spans="1:88" s="18" customFormat="1" ht="94.5" hidden="1" x14ac:dyDescent="0.25">
      <c r="A44" s="36" t="s">
        <v>94</v>
      </c>
      <c r="B44" s="37" t="s">
        <v>95</v>
      </c>
      <c r="C44" s="35" t="s">
        <v>152</v>
      </c>
      <c r="D44" s="35" t="s">
        <v>152</v>
      </c>
      <c r="E44" s="35" t="s">
        <v>152</v>
      </c>
      <c r="F44" s="35" t="s">
        <v>152</v>
      </c>
      <c r="G44" s="35" t="s">
        <v>152</v>
      </c>
      <c r="H44" s="38">
        <v>0</v>
      </c>
      <c r="I44" s="38">
        <v>0</v>
      </c>
      <c r="J44" s="35" t="s">
        <v>152</v>
      </c>
      <c r="K44" s="38">
        <v>0</v>
      </c>
      <c r="L44" s="38">
        <v>0</v>
      </c>
      <c r="M44" s="35" t="s">
        <v>152</v>
      </c>
      <c r="N44" s="35" t="s">
        <v>152</v>
      </c>
      <c r="O44" s="35" t="s">
        <v>152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f t="shared" si="5"/>
        <v>0</v>
      </c>
      <c r="V44" s="38"/>
      <c r="W44" s="38">
        <v>0</v>
      </c>
      <c r="X44" s="38"/>
      <c r="Y44" s="38"/>
      <c r="Z44" s="35" t="s">
        <v>152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38">
        <f t="shared" si="8"/>
        <v>0</v>
      </c>
      <c r="CA44" s="38">
        <f t="shared" si="8"/>
        <v>0</v>
      </c>
      <c r="CB44" s="38">
        <f t="shared" si="8"/>
        <v>0</v>
      </c>
      <c r="CC44" s="38">
        <f t="shared" si="8"/>
        <v>0</v>
      </c>
      <c r="CD44" s="38">
        <f t="shared" si="8"/>
        <v>0</v>
      </c>
      <c r="CE44" s="34">
        <f t="shared" si="9"/>
        <v>0</v>
      </c>
      <c r="CF44" s="34">
        <f t="shared" si="9"/>
        <v>0</v>
      </c>
      <c r="CG44" s="34">
        <f t="shared" si="9"/>
        <v>0</v>
      </c>
      <c r="CH44" s="34">
        <f t="shared" si="9"/>
        <v>0</v>
      </c>
      <c r="CI44" s="34">
        <f t="shared" si="9"/>
        <v>0</v>
      </c>
      <c r="CJ44" s="35" t="s">
        <v>152</v>
      </c>
    </row>
    <row r="45" spans="1:88" s="18" customFormat="1" ht="94.5" hidden="1" x14ac:dyDescent="0.25">
      <c r="A45" s="36" t="s">
        <v>96</v>
      </c>
      <c r="B45" s="37" t="s">
        <v>97</v>
      </c>
      <c r="C45" s="35" t="s">
        <v>160</v>
      </c>
      <c r="D45" s="35" t="s">
        <v>152</v>
      </c>
      <c r="E45" s="35" t="s">
        <v>152</v>
      </c>
      <c r="F45" s="35" t="s">
        <v>152</v>
      </c>
      <c r="G45" s="35" t="s">
        <v>152</v>
      </c>
      <c r="H45" s="38">
        <v>0</v>
      </c>
      <c r="I45" s="38">
        <f>I46</f>
        <v>0</v>
      </c>
      <c r="J45" s="35" t="s">
        <v>152</v>
      </c>
      <c r="K45" s="38">
        <v>0</v>
      </c>
      <c r="L45" s="38">
        <v>0</v>
      </c>
      <c r="M45" s="35" t="s">
        <v>152</v>
      </c>
      <c r="N45" s="38">
        <f t="shared" ref="N45:AK46" si="14">N46</f>
        <v>0</v>
      </c>
      <c r="O45" s="38">
        <f>O46</f>
        <v>0</v>
      </c>
      <c r="P45" s="38" t="str">
        <f t="shared" si="14"/>
        <v>нд</v>
      </c>
      <c r="Q45" s="38" t="str">
        <f t="shared" si="14"/>
        <v>нд</v>
      </c>
      <c r="R45" s="38">
        <f t="shared" si="14"/>
        <v>172.62767961904319</v>
      </c>
      <c r="S45" s="38">
        <f t="shared" si="14"/>
        <v>183.27792968367567</v>
      </c>
      <c r="T45" s="38">
        <f>T46</f>
        <v>194.95439999999999</v>
      </c>
      <c r="U45" s="38">
        <f t="shared" si="5"/>
        <v>194.95439999999999</v>
      </c>
      <c r="V45" s="38">
        <f t="shared" ref="V45:BY46" si="15">V46</f>
        <v>188.17439999999999</v>
      </c>
      <c r="W45" s="38">
        <f t="shared" si="15"/>
        <v>115.81439999999999</v>
      </c>
      <c r="X45" s="38">
        <f t="shared" si="15"/>
        <v>0</v>
      </c>
      <c r="Y45" s="38">
        <f t="shared" si="15"/>
        <v>0</v>
      </c>
      <c r="Z45" s="38">
        <f t="shared" si="15"/>
        <v>0</v>
      </c>
      <c r="AA45" s="38">
        <f t="shared" si="15"/>
        <v>0</v>
      </c>
      <c r="AB45" s="38">
        <f t="shared" si="15"/>
        <v>72.36</v>
      </c>
      <c r="AC45" s="38">
        <f t="shared" si="15"/>
        <v>0</v>
      </c>
      <c r="AD45" s="38">
        <f t="shared" si="15"/>
        <v>0</v>
      </c>
      <c r="AE45" s="38">
        <f t="shared" si="15"/>
        <v>72.36</v>
      </c>
      <c r="AF45" s="38">
        <f t="shared" si="15"/>
        <v>0</v>
      </c>
      <c r="AG45" s="38">
        <f t="shared" si="15"/>
        <v>72.36</v>
      </c>
      <c r="AH45" s="38">
        <f t="shared" si="15"/>
        <v>0</v>
      </c>
      <c r="AI45" s="38">
        <f t="shared" si="15"/>
        <v>0</v>
      </c>
      <c r="AJ45" s="38">
        <f t="shared" si="15"/>
        <v>72.36</v>
      </c>
      <c r="AK45" s="38">
        <f t="shared" si="15"/>
        <v>0</v>
      </c>
      <c r="AL45" s="38">
        <f t="shared" si="15"/>
        <v>115.81440000000001</v>
      </c>
      <c r="AM45" s="38">
        <f t="shared" si="15"/>
        <v>0</v>
      </c>
      <c r="AN45" s="38">
        <f t="shared" si="15"/>
        <v>0</v>
      </c>
      <c r="AO45" s="38">
        <f t="shared" si="15"/>
        <v>115.81440000000001</v>
      </c>
      <c r="AP45" s="38">
        <f t="shared" si="15"/>
        <v>0</v>
      </c>
      <c r="AQ45" s="38"/>
      <c r="AR45" s="38"/>
      <c r="AS45" s="38"/>
      <c r="AT45" s="38"/>
      <c r="AU45" s="38"/>
      <c r="AV45" s="38">
        <f t="shared" si="15"/>
        <v>0</v>
      </c>
      <c r="AW45" s="38">
        <f t="shared" si="15"/>
        <v>0</v>
      </c>
      <c r="AX45" s="38">
        <f t="shared" si="15"/>
        <v>0</v>
      </c>
      <c r="AY45" s="38">
        <f t="shared" si="15"/>
        <v>0</v>
      </c>
      <c r="AZ45" s="38">
        <f t="shared" si="15"/>
        <v>0</v>
      </c>
      <c r="BA45" s="38"/>
      <c r="BB45" s="38"/>
      <c r="BC45" s="38"/>
      <c r="BD45" s="38"/>
      <c r="BE45" s="38"/>
      <c r="BF45" s="38">
        <f t="shared" si="15"/>
        <v>0</v>
      </c>
      <c r="BG45" s="38">
        <f t="shared" si="15"/>
        <v>0</v>
      </c>
      <c r="BH45" s="38">
        <f t="shared" si="15"/>
        <v>0</v>
      </c>
      <c r="BI45" s="38">
        <f t="shared" si="15"/>
        <v>0</v>
      </c>
      <c r="BJ45" s="38">
        <f t="shared" si="15"/>
        <v>0</v>
      </c>
      <c r="BK45" s="38">
        <f t="shared" si="15"/>
        <v>0</v>
      </c>
      <c r="BL45" s="38">
        <f t="shared" si="15"/>
        <v>0</v>
      </c>
      <c r="BM45" s="38">
        <f t="shared" si="15"/>
        <v>0</v>
      </c>
      <c r="BN45" s="38">
        <f t="shared" si="15"/>
        <v>0</v>
      </c>
      <c r="BO45" s="38">
        <f t="shared" si="15"/>
        <v>0</v>
      </c>
      <c r="BP45" s="38">
        <f t="shared" si="15"/>
        <v>0</v>
      </c>
      <c r="BQ45" s="38">
        <f t="shared" si="15"/>
        <v>0</v>
      </c>
      <c r="BR45" s="38">
        <f t="shared" si="15"/>
        <v>0</v>
      </c>
      <c r="BS45" s="38">
        <f t="shared" si="15"/>
        <v>0</v>
      </c>
      <c r="BT45" s="38">
        <f t="shared" si="15"/>
        <v>0</v>
      </c>
      <c r="BU45" s="38">
        <f t="shared" si="15"/>
        <v>0</v>
      </c>
      <c r="BV45" s="38">
        <f t="shared" si="15"/>
        <v>0</v>
      </c>
      <c r="BW45" s="38">
        <f t="shared" si="15"/>
        <v>0</v>
      </c>
      <c r="BX45" s="38">
        <f t="shared" si="15"/>
        <v>0</v>
      </c>
      <c r="BY45" s="38">
        <f t="shared" si="15"/>
        <v>0</v>
      </c>
      <c r="BZ45" s="38">
        <f t="shared" si="8"/>
        <v>188.17439999999999</v>
      </c>
      <c r="CA45" s="38">
        <f t="shared" si="8"/>
        <v>0</v>
      </c>
      <c r="CB45" s="38">
        <f t="shared" si="8"/>
        <v>0</v>
      </c>
      <c r="CC45" s="38">
        <f t="shared" si="8"/>
        <v>188.17439999999999</v>
      </c>
      <c r="CD45" s="38">
        <f t="shared" si="8"/>
        <v>0</v>
      </c>
      <c r="CE45" s="34">
        <f t="shared" si="9"/>
        <v>72.36</v>
      </c>
      <c r="CF45" s="34">
        <f t="shared" si="9"/>
        <v>0</v>
      </c>
      <c r="CG45" s="34">
        <f t="shared" si="9"/>
        <v>0</v>
      </c>
      <c r="CH45" s="34">
        <f t="shared" si="9"/>
        <v>72.36</v>
      </c>
      <c r="CI45" s="34">
        <f t="shared" si="9"/>
        <v>0</v>
      </c>
      <c r="CJ45" s="35" t="s">
        <v>152</v>
      </c>
    </row>
    <row r="46" spans="1:88" s="18" customFormat="1" ht="78.75" x14ac:dyDescent="0.25">
      <c r="A46" s="36" t="s">
        <v>98</v>
      </c>
      <c r="B46" s="37" t="s">
        <v>99</v>
      </c>
      <c r="C46" s="35" t="s">
        <v>160</v>
      </c>
      <c r="D46" s="35" t="s">
        <v>152</v>
      </c>
      <c r="E46" s="35" t="s">
        <v>152</v>
      </c>
      <c r="F46" s="35" t="s">
        <v>152</v>
      </c>
      <c r="G46" s="35" t="s">
        <v>152</v>
      </c>
      <c r="H46" s="38" t="s">
        <v>152</v>
      </c>
      <c r="I46" s="38">
        <f>I47</f>
        <v>0</v>
      </c>
      <c r="J46" s="35" t="s">
        <v>152</v>
      </c>
      <c r="K46" s="38">
        <v>0</v>
      </c>
      <c r="L46" s="38">
        <v>0</v>
      </c>
      <c r="M46" s="35" t="s">
        <v>152</v>
      </c>
      <c r="N46" s="38">
        <f t="shared" si="14"/>
        <v>0</v>
      </c>
      <c r="O46" s="38">
        <f t="shared" si="14"/>
        <v>0</v>
      </c>
      <c r="P46" s="38" t="str">
        <f t="shared" si="14"/>
        <v>нд</v>
      </c>
      <c r="Q46" s="38" t="str">
        <f t="shared" si="14"/>
        <v>нд</v>
      </c>
      <c r="R46" s="38">
        <f t="shared" si="14"/>
        <v>172.62767961904319</v>
      </c>
      <c r="S46" s="38">
        <f t="shared" si="14"/>
        <v>183.27792968367567</v>
      </c>
      <c r="T46" s="38">
        <f t="shared" si="14"/>
        <v>194.95439999999999</v>
      </c>
      <c r="U46" s="38">
        <f t="shared" si="5"/>
        <v>194.95439999999999</v>
      </c>
      <c r="V46" s="38">
        <f t="shared" si="14"/>
        <v>188.17439999999999</v>
      </c>
      <c r="W46" s="38">
        <f t="shared" si="14"/>
        <v>115.81439999999999</v>
      </c>
      <c r="X46" s="38">
        <f t="shared" si="14"/>
        <v>0</v>
      </c>
      <c r="Y46" s="38">
        <f t="shared" si="14"/>
        <v>0</v>
      </c>
      <c r="Z46" s="38">
        <f t="shared" si="14"/>
        <v>0</v>
      </c>
      <c r="AA46" s="38">
        <f t="shared" si="14"/>
        <v>0</v>
      </c>
      <c r="AB46" s="38">
        <f t="shared" si="14"/>
        <v>72.36</v>
      </c>
      <c r="AC46" s="38">
        <f t="shared" si="14"/>
        <v>0</v>
      </c>
      <c r="AD46" s="38">
        <f t="shared" si="14"/>
        <v>0</v>
      </c>
      <c r="AE46" s="38">
        <f t="shared" si="14"/>
        <v>72.36</v>
      </c>
      <c r="AF46" s="38">
        <f t="shared" si="14"/>
        <v>0</v>
      </c>
      <c r="AG46" s="38">
        <f t="shared" si="14"/>
        <v>72.36</v>
      </c>
      <c r="AH46" s="38">
        <f t="shared" si="14"/>
        <v>0</v>
      </c>
      <c r="AI46" s="38">
        <f t="shared" si="14"/>
        <v>0</v>
      </c>
      <c r="AJ46" s="38">
        <f t="shared" si="14"/>
        <v>72.36</v>
      </c>
      <c r="AK46" s="38">
        <f t="shared" si="14"/>
        <v>0</v>
      </c>
      <c r="AL46" s="38">
        <f t="shared" si="15"/>
        <v>115.81440000000001</v>
      </c>
      <c r="AM46" s="38">
        <f t="shared" si="15"/>
        <v>0</v>
      </c>
      <c r="AN46" s="38">
        <f t="shared" si="15"/>
        <v>0</v>
      </c>
      <c r="AO46" s="38">
        <f t="shared" si="15"/>
        <v>115.81440000000001</v>
      </c>
      <c r="AP46" s="38">
        <f t="shared" si="15"/>
        <v>0</v>
      </c>
      <c r="AQ46" s="38">
        <f>AL46</f>
        <v>115.81440000000001</v>
      </c>
      <c r="AR46" s="38">
        <f t="shared" ref="AR46:AU61" si="16">AM46</f>
        <v>0</v>
      </c>
      <c r="AS46" s="38">
        <f t="shared" si="16"/>
        <v>0</v>
      </c>
      <c r="AT46" s="38">
        <f t="shared" si="16"/>
        <v>115.81440000000001</v>
      </c>
      <c r="AU46" s="38">
        <f t="shared" si="16"/>
        <v>0</v>
      </c>
      <c r="AV46" s="38">
        <f t="shared" si="15"/>
        <v>0</v>
      </c>
      <c r="AW46" s="38">
        <f t="shared" si="15"/>
        <v>0</v>
      </c>
      <c r="AX46" s="38">
        <f t="shared" si="15"/>
        <v>0</v>
      </c>
      <c r="AY46" s="38">
        <f t="shared" si="15"/>
        <v>0</v>
      </c>
      <c r="AZ46" s="38">
        <f t="shared" si="15"/>
        <v>0</v>
      </c>
      <c r="BA46" s="38">
        <f t="shared" si="15"/>
        <v>313.56171453315176</v>
      </c>
      <c r="BB46" s="38">
        <f t="shared" si="15"/>
        <v>0</v>
      </c>
      <c r="BC46" s="38">
        <f t="shared" si="15"/>
        <v>0</v>
      </c>
      <c r="BD46" s="38">
        <f t="shared" si="15"/>
        <v>313.56171453315176</v>
      </c>
      <c r="BE46" s="38">
        <f t="shared" si="15"/>
        <v>0</v>
      </c>
      <c r="BF46" s="38">
        <f t="shared" si="15"/>
        <v>0</v>
      </c>
      <c r="BG46" s="38">
        <f t="shared" si="15"/>
        <v>0</v>
      </c>
      <c r="BH46" s="38">
        <f t="shared" si="15"/>
        <v>0</v>
      </c>
      <c r="BI46" s="38">
        <f t="shared" si="15"/>
        <v>0</v>
      </c>
      <c r="BJ46" s="38">
        <f t="shared" si="15"/>
        <v>0</v>
      </c>
      <c r="BK46" s="38">
        <f t="shared" si="15"/>
        <v>0</v>
      </c>
      <c r="BL46" s="38">
        <f t="shared" si="15"/>
        <v>0</v>
      </c>
      <c r="BM46" s="38">
        <f t="shared" si="15"/>
        <v>0</v>
      </c>
      <c r="BN46" s="38">
        <f t="shared" si="15"/>
        <v>0</v>
      </c>
      <c r="BO46" s="38">
        <f t="shared" si="15"/>
        <v>0</v>
      </c>
      <c r="BP46" s="38">
        <f t="shared" si="15"/>
        <v>0</v>
      </c>
      <c r="BQ46" s="38">
        <f t="shared" si="15"/>
        <v>0</v>
      </c>
      <c r="BR46" s="38">
        <f t="shared" si="15"/>
        <v>0</v>
      </c>
      <c r="BS46" s="38">
        <f t="shared" si="15"/>
        <v>0</v>
      </c>
      <c r="BT46" s="38">
        <f t="shared" si="15"/>
        <v>0</v>
      </c>
      <c r="BU46" s="38">
        <f t="shared" si="15"/>
        <v>0</v>
      </c>
      <c r="BV46" s="38">
        <f t="shared" si="15"/>
        <v>0</v>
      </c>
      <c r="BW46" s="38">
        <f t="shared" si="15"/>
        <v>0</v>
      </c>
      <c r="BX46" s="38">
        <f t="shared" si="15"/>
        <v>0</v>
      </c>
      <c r="BY46" s="38">
        <f t="shared" si="15"/>
        <v>0</v>
      </c>
      <c r="BZ46" s="38">
        <f t="shared" si="8"/>
        <v>188.17439999999999</v>
      </c>
      <c r="CA46" s="38">
        <f t="shared" si="8"/>
        <v>0</v>
      </c>
      <c r="CB46" s="38">
        <f t="shared" si="8"/>
        <v>0</v>
      </c>
      <c r="CC46" s="38">
        <f t="shared" si="8"/>
        <v>188.17439999999999</v>
      </c>
      <c r="CD46" s="38">
        <f t="shared" si="8"/>
        <v>0</v>
      </c>
      <c r="CE46" s="34">
        <f t="shared" si="9"/>
        <v>501.73611453315175</v>
      </c>
      <c r="CF46" s="34">
        <f t="shared" si="9"/>
        <v>0</v>
      </c>
      <c r="CG46" s="34">
        <f t="shared" si="9"/>
        <v>0</v>
      </c>
      <c r="CH46" s="34">
        <f t="shared" si="9"/>
        <v>501.73611453315175</v>
      </c>
      <c r="CI46" s="34">
        <f t="shared" si="9"/>
        <v>0</v>
      </c>
      <c r="CJ46" s="35" t="s">
        <v>152</v>
      </c>
    </row>
    <row r="47" spans="1:88" s="18" customFormat="1" ht="47.25" x14ac:dyDescent="0.25">
      <c r="A47" s="49" t="s">
        <v>177</v>
      </c>
      <c r="B47" s="39" t="s">
        <v>290</v>
      </c>
      <c r="C47" s="52" t="s">
        <v>256</v>
      </c>
      <c r="D47" s="35" t="s">
        <v>161</v>
      </c>
      <c r="E47" s="35">
        <v>2019</v>
      </c>
      <c r="F47" s="35">
        <v>2021</v>
      </c>
      <c r="G47" s="35">
        <v>2019</v>
      </c>
      <c r="H47" s="38">
        <v>0</v>
      </c>
      <c r="I47" s="38">
        <v>0</v>
      </c>
      <c r="J47" s="38" t="s">
        <v>152</v>
      </c>
      <c r="K47" s="38" t="s">
        <v>152</v>
      </c>
      <c r="L47" s="38" t="s">
        <v>152</v>
      </c>
      <c r="M47" s="38" t="s">
        <v>152</v>
      </c>
      <c r="N47" s="35">
        <v>0</v>
      </c>
      <c r="O47" s="38">
        <v>0</v>
      </c>
      <c r="P47" s="38" t="s">
        <v>152</v>
      </c>
      <c r="Q47" s="38" t="s">
        <v>152</v>
      </c>
      <c r="R47" s="38">
        <v>172.62767961904319</v>
      </c>
      <c r="S47" s="38">
        <v>183.27792968367567</v>
      </c>
      <c r="T47" s="38">
        <v>194.95439999999999</v>
      </c>
      <c r="U47" s="38">
        <f t="shared" si="5"/>
        <v>194.95439999999999</v>
      </c>
      <c r="V47" s="38">
        <v>188.17439999999999</v>
      </c>
      <c r="W47" s="38">
        <v>115.81439999999999</v>
      </c>
      <c r="X47" s="38">
        <v>0</v>
      </c>
      <c r="Y47" s="38">
        <v>0</v>
      </c>
      <c r="Z47" s="38">
        <v>0</v>
      </c>
      <c r="AA47" s="38">
        <v>0</v>
      </c>
      <c r="AB47" s="38">
        <v>72.36</v>
      </c>
      <c r="AC47" s="38">
        <v>0</v>
      </c>
      <c r="AD47" s="43">
        <v>0</v>
      </c>
      <c r="AE47" s="43">
        <v>72.36</v>
      </c>
      <c r="AF47" s="43">
        <v>0</v>
      </c>
      <c r="AG47" s="43">
        <f>AB47</f>
        <v>72.36</v>
      </c>
      <c r="AH47" s="43">
        <f>AC47</f>
        <v>0</v>
      </c>
      <c r="AI47" s="43">
        <f>AD47</f>
        <v>0</v>
      </c>
      <c r="AJ47" s="43">
        <f>AE47</f>
        <v>72.36</v>
      </c>
      <c r="AK47" s="43">
        <f>AF47</f>
        <v>0</v>
      </c>
      <c r="AL47" s="43">
        <f>AO47</f>
        <v>115.81440000000001</v>
      </c>
      <c r="AM47" s="43">
        <f>AM48+AM49+AM50</f>
        <v>0</v>
      </c>
      <c r="AN47" s="43">
        <f>AN48+AN49+AN50</f>
        <v>0</v>
      </c>
      <c r="AO47" s="43">
        <v>115.81440000000001</v>
      </c>
      <c r="AP47" s="43">
        <f>AP48+AP49+AP50</f>
        <v>0</v>
      </c>
      <c r="AQ47" s="38">
        <f>AL47</f>
        <v>115.81440000000001</v>
      </c>
      <c r="AR47" s="38">
        <f t="shared" si="16"/>
        <v>0</v>
      </c>
      <c r="AS47" s="38">
        <f t="shared" si="16"/>
        <v>0</v>
      </c>
      <c r="AT47" s="38">
        <f t="shared" si="16"/>
        <v>115.81440000000001</v>
      </c>
      <c r="AU47" s="38">
        <f t="shared" si="16"/>
        <v>0</v>
      </c>
      <c r="AV47" s="43">
        <v>0</v>
      </c>
      <c r="AW47" s="43">
        <f>AW48+AW49+AW50</f>
        <v>0</v>
      </c>
      <c r="AX47" s="43">
        <f>AX48+AX49+AX50</f>
        <v>0</v>
      </c>
      <c r="AY47" s="43">
        <v>0</v>
      </c>
      <c r="AZ47" s="43">
        <f t="shared" ref="AZ47:BE47" si="17">AZ48+AZ49+AZ50</f>
        <v>0</v>
      </c>
      <c r="BA47" s="43">
        <f t="shared" si="17"/>
        <v>313.56171453315176</v>
      </c>
      <c r="BB47" s="43">
        <f t="shared" si="17"/>
        <v>0</v>
      </c>
      <c r="BC47" s="43">
        <f t="shared" si="17"/>
        <v>0</v>
      </c>
      <c r="BD47" s="43">
        <f t="shared" si="17"/>
        <v>313.56171453315176</v>
      </c>
      <c r="BE47" s="43">
        <f t="shared" si="17"/>
        <v>0</v>
      </c>
      <c r="BF47" s="43">
        <v>0</v>
      </c>
      <c r="BG47" s="43">
        <f>BG48+BG49+BG50</f>
        <v>0</v>
      </c>
      <c r="BH47" s="43">
        <f>BH48+BH49+BH50</f>
        <v>0</v>
      </c>
      <c r="BI47" s="43">
        <v>0</v>
      </c>
      <c r="BJ47" s="43">
        <f>BJ48+BJ49+BJ50</f>
        <v>0</v>
      </c>
      <c r="BK47" s="43">
        <v>0</v>
      </c>
      <c r="BL47" s="43">
        <f>BL48+BL49+BL50</f>
        <v>0</v>
      </c>
      <c r="BM47" s="43">
        <f>BM48+BM49+BM50</f>
        <v>0</v>
      </c>
      <c r="BN47" s="43">
        <v>0</v>
      </c>
      <c r="BO47" s="43">
        <f>BO48+BO49+BO50</f>
        <v>0</v>
      </c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8">
        <f t="shared" si="8"/>
        <v>188.17439999999999</v>
      </c>
      <c r="CA47" s="38">
        <f t="shared" si="8"/>
        <v>0</v>
      </c>
      <c r="CB47" s="38">
        <f t="shared" si="8"/>
        <v>0</v>
      </c>
      <c r="CC47" s="38">
        <f t="shared" si="8"/>
        <v>188.17439999999999</v>
      </c>
      <c r="CD47" s="38">
        <f t="shared" si="8"/>
        <v>0</v>
      </c>
      <c r="CE47" s="34">
        <f t="shared" si="9"/>
        <v>501.73611453315175</v>
      </c>
      <c r="CF47" s="34">
        <f t="shared" si="9"/>
        <v>0</v>
      </c>
      <c r="CG47" s="34">
        <f t="shared" si="9"/>
        <v>0</v>
      </c>
      <c r="CH47" s="34">
        <f t="shared" si="9"/>
        <v>501.73611453315175</v>
      </c>
      <c r="CI47" s="34">
        <f t="shared" si="9"/>
        <v>0</v>
      </c>
      <c r="CJ47" s="47" t="s">
        <v>175</v>
      </c>
    </row>
    <row r="48" spans="1:88" s="18" customFormat="1" ht="78.75" x14ac:dyDescent="0.25">
      <c r="A48" s="36" t="s">
        <v>100</v>
      </c>
      <c r="B48" s="37" t="s">
        <v>101</v>
      </c>
      <c r="C48" s="35" t="s">
        <v>152</v>
      </c>
      <c r="D48" s="35" t="s">
        <v>152</v>
      </c>
      <c r="E48" s="35" t="s">
        <v>152</v>
      </c>
      <c r="F48" s="35" t="s">
        <v>152</v>
      </c>
      <c r="G48" s="35" t="s">
        <v>152</v>
      </c>
      <c r="H48" s="38">
        <v>0</v>
      </c>
      <c r="I48" s="38">
        <v>0</v>
      </c>
      <c r="J48" s="35" t="s">
        <v>152</v>
      </c>
      <c r="K48" s="38" t="s">
        <v>152</v>
      </c>
      <c r="L48" s="38" t="s">
        <v>152</v>
      </c>
      <c r="M48" s="35" t="s">
        <v>152</v>
      </c>
      <c r="N48" s="38" t="s">
        <v>152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f t="shared" si="5"/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43">
        <v>0</v>
      </c>
      <c r="AE48" s="43" t="s">
        <v>152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38">
        <f>AL48</f>
        <v>0</v>
      </c>
      <c r="AR48" s="38">
        <f t="shared" si="16"/>
        <v>0</v>
      </c>
      <c r="AS48" s="38">
        <f t="shared" si="16"/>
        <v>0</v>
      </c>
      <c r="AT48" s="38">
        <f t="shared" si="16"/>
        <v>0</v>
      </c>
      <c r="AU48" s="38">
        <f t="shared" si="16"/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f>AV48</f>
        <v>0</v>
      </c>
      <c r="BB48" s="43">
        <f>AW48</f>
        <v>0</v>
      </c>
      <c r="BC48" s="43">
        <f>AX48</f>
        <v>0</v>
      </c>
      <c r="BD48" s="43">
        <f>AY48</f>
        <v>0</v>
      </c>
      <c r="BE48" s="43">
        <f>AZ48</f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3">
        <v>0</v>
      </c>
      <c r="BZ48" s="38">
        <f t="shared" si="8"/>
        <v>0</v>
      </c>
      <c r="CA48" s="38">
        <f t="shared" si="8"/>
        <v>0</v>
      </c>
      <c r="CB48" s="38">
        <f t="shared" si="8"/>
        <v>0</v>
      </c>
      <c r="CC48" s="38" t="e">
        <f t="shared" si="8"/>
        <v>#VALUE!</v>
      </c>
      <c r="CD48" s="38">
        <f t="shared" si="8"/>
        <v>0</v>
      </c>
      <c r="CE48" s="34">
        <f>BK48+BF48+AQ48+AG48+BA48</f>
        <v>0</v>
      </c>
      <c r="CF48" s="34">
        <f t="shared" si="9"/>
        <v>0</v>
      </c>
      <c r="CG48" s="34">
        <f t="shared" si="9"/>
        <v>0</v>
      </c>
      <c r="CH48" s="34">
        <f t="shared" si="9"/>
        <v>0</v>
      </c>
      <c r="CI48" s="34">
        <f t="shared" si="9"/>
        <v>0</v>
      </c>
      <c r="CJ48" s="35" t="s">
        <v>152</v>
      </c>
    </row>
    <row r="49" spans="1:88" s="18" customFormat="1" ht="47.25" x14ac:dyDescent="0.25">
      <c r="A49" s="36" t="s">
        <v>102</v>
      </c>
      <c r="B49" s="37" t="s">
        <v>103</v>
      </c>
      <c r="C49" s="35" t="s">
        <v>160</v>
      </c>
      <c r="D49" s="35" t="s">
        <v>152</v>
      </c>
      <c r="E49" s="35" t="s">
        <v>152</v>
      </c>
      <c r="F49" s="35" t="s">
        <v>152</v>
      </c>
      <c r="G49" s="35" t="s">
        <v>152</v>
      </c>
      <c r="H49" s="38">
        <f>H50+H72</f>
        <v>74.147613177016893</v>
      </c>
      <c r="I49" s="38">
        <f>I50+I72</f>
        <v>369.25617499706334</v>
      </c>
      <c r="J49" s="38" t="s">
        <v>152</v>
      </c>
      <c r="K49" s="38">
        <f>K50+K72</f>
        <v>87.507028411884249</v>
      </c>
      <c r="L49" s="38">
        <f>L50+L72</f>
        <v>434.29172251780619</v>
      </c>
      <c r="M49" s="38" t="str">
        <f>J49</f>
        <v>нд</v>
      </c>
      <c r="N49" s="38" t="s">
        <v>152</v>
      </c>
      <c r="O49" s="38">
        <f t="shared" ref="O49:T49" si="18">O50+O72</f>
        <v>0</v>
      </c>
      <c r="P49" s="38">
        <f t="shared" si="18"/>
        <v>743.01604268899996</v>
      </c>
      <c r="Q49" s="38">
        <f t="shared" si="18"/>
        <v>845.3388534170989</v>
      </c>
      <c r="R49" s="38">
        <f t="shared" si="18"/>
        <v>0</v>
      </c>
      <c r="S49" s="38">
        <f t="shared" si="18"/>
        <v>0</v>
      </c>
      <c r="T49" s="38">
        <f t="shared" si="18"/>
        <v>440.49010193044506</v>
      </c>
      <c r="U49" s="38">
        <f t="shared" si="5"/>
        <v>440.49010193044506</v>
      </c>
      <c r="V49" s="38">
        <f t="shared" ref="V49:AP49" si="19">V50+V72</f>
        <v>0</v>
      </c>
      <c r="W49" s="38">
        <f t="shared" si="19"/>
        <v>87.528946999200002</v>
      </c>
      <c r="X49" s="38">
        <f t="shared" si="19"/>
        <v>53.988566584247295</v>
      </c>
      <c r="Y49" s="38">
        <f t="shared" si="19"/>
        <v>44.455064083561801</v>
      </c>
      <c r="Z49" s="38">
        <f t="shared" si="19"/>
        <v>0</v>
      </c>
      <c r="AA49" s="38">
        <f t="shared" si="19"/>
        <v>0</v>
      </c>
      <c r="AB49" s="38">
        <f t="shared" si="19"/>
        <v>55.219586859547235</v>
      </c>
      <c r="AC49" s="38">
        <f t="shared" si="19"/>
        <v>0</v>
      </c>
      <c r="AD49" s="38">
        <f t="shared" si="19"/>
        <v>0</v>
      </c>
      <c r="AE49" s="38">
        <f t="shared" si="19"/>
        <v>51.702270609874617</v>
      </c>
      <c r="AF49" s="38">
        <f t="shared" si="19"/>
        <v>3.51731624967262</v>
      </c>
      <c r="AG49" s="38">
        <f t="shared" si="19"/>
        <v>123.81132919896724</v>
      </c>
      <c r="AH49" s="38">
        <f t="shared" si="19"/>
        <v>0</v>
      </c>
      <c r="AI49" s="38">
        <f t="shared" si="19"/>
        <v>0</v>
      </c>
      <c r="AJ49" s="38">
        <f t="shared" si="19"/>
        <v>116.41033294929463</v>
      </c>
      <c r="AK49" s="38">
        <f t="shared" si="19"/>
        <v>3.51731624967262</v>
      </c>
      <c r="AL49" s="38">
        <f t="shared" si="19"/>
        <v>54.413025784247296</v>
      </c>
      <c r="AM49" s="38">
        <f t="shared" si="19"/>
        <v>0</v>
      </c>
      <c r="AN49" s="38">
        <f t="shared" si="19"/>
        <v>0</v>
      </c>
      <c r="AO49" s="38">
        <f t="shared" si="19"/>
        <v>54.413025784247296</v>
      </c>
      <c r="AP49" s="38">
        <f t="shared" si="19"/>
        <v>0</v>
      </c>
      <c r="AQ49" s="38">
        <f>AL49</f>
        <v>54.413025784247296</v>
      </c>
      <c r="AR49" s="38">
        <f t="shared" si="16"/>
        <v>0</v>
      </c>
      <c r="AS49" s="38">
        <f t="shared" si="16"/>
        <v>0</v>
      </c>
      <c r="AT49" s="38">
        <f t="shared" si="16"/>
        <v>54.413025784247296</v>
      </c>
      <c r="AU49" s="38">
        <f t="shared" si="16"/>
        <v>0</v>
      </c>
      <c r="AV49" s="38">
        <f t="shared" ref="AV49:BY49" si="20">AV50+AV72</f>
        <v>156.78085726657588</v>
      </c>
      <c r="AW49" s="38">
        <f t="shared" si="20"/>
        <v>0</v>
      </c>
      <c r="AX49" s="38">
        <f t="shared" si="20"/>
        <v>0</v>
      </c>
      <c r="AY49" s="38">
        <f t="shared" si="20"/>
        <v>156.78085726657588</v>
      </c>
      <c r="AZ49" s="38">
        <f t="shared" si="20"/>
        <v>0</v>
      </c>
      <c r="BA49" s="38">
        <f t="shared" si="20"/>
        <v>156.78085726657588</v>
      </c>
      <c r="BB49" s="38">
        <f t="shared" si="20"/>
        <v>0</v>
      </c>
      <c r="BC49" s="38">
        <f t="shared" si="20"/>
        <v>0</v>
      </c>
      <c r="BD49" s="38">
        <f t="shared" si="20"/>
        <v>156.78085726657588</v>
      </c>
      <c r="BE49" s="38">
        <f t="shared" si="20"/>
        <v>0</v>
      </c>
      <c r="BF49" s="38">
        <f t="shared" si="20"/>
        <v>103.24504691005359</v>
      </c>
      <c r="BG49" s="38">
        <f t="shared" si="20"/>
        <v>0</v>
      </c>
      <c r="BH49" s="38">
        <f t="shared" si="20"/>
        <v>0</v>
      </c>
      <c r="BI49" s="38">
        <f t="shared" si="20"/>
        <v>103.24504691005359</v>
      </c>
      <c r="BJ49" s="38">
        <f t="shared" si="20"/>
        <v>0</v>
      </c>
      <c r="BK49" s="38">
        <f t="shared" si="20"/>
        <v>123.49839499836291</v>
      </c>
      <c r="BL49" s="38">
        <f t="shared" si="20"/>
        <v>0</v>
      </c>
      <c r="BM49" s="38">
        <f t="shared" si="20"/>
        <v>0</v>
      </c>
      <c r="BN49" s="38">
        <f t="shared" si="20"/>
        <v>123.49839499836291</v>
      </c>
      <c r="BO49" s="38">
        <f t="shared" si="20"/>
        <v>0</v>
      </c>
      <c r="BP49" s="38" t="e">
        <f t="shared" si="20"/>
        <v>#VALUE!</v>
      </c>
      <c r="BQ49" s="38" t="e">
        <f t="shared" si="20"/>
        <v>#VALUE!</v>
      </c>
      <c r="BR49" s="38" t="e">
        <f t="shared" si="20"/>
        <v>#VALUE!</v>
      </c>
      <c r="BS49" s="38" t="e">
        <f t="shared" si="20"/>
        <v>#VALUE!</v>
      </c>
      <c r="BT49" s="38" t="e">
        <f t="shared" si="20"/>
        <v>#VALUE!</v>
      </c>
      <c r="BU49" s="38" t="e">
        <f t="shared" si="20"/>
        <v>#VALUE!</v>
      </c>
      <c r="BV49" s="38" t="e">
        <f t="shared" si="20"/>
        <v>#VALUE!</v>
      </c>
      <c r="BW49" s="38" t="e">
        <f t="shared" si="20"/>
        <v>#VALUE!</v>
      </c>
      <c r="BX49" s="38" t="e">
        <f t="shared" si="20"/>
        <v>#VALUE!</v>
      </c>
      <c r="BY49" s="38" t="e">
        <f t="shared" si="20"/>
        <v>#VALUE!</v>
      </c>
      <c r="BZ49" s="38">
        <f t="shared" si="8"/>
        <v>493.15691181878691</v>
      </c>
      <c r="CA49" s="38">
        <f t="shared" si="8"/>
        <v>0</v>
      </c>
      <c r="CB49" s="38">
        <f t="shared" si="8"/>
        <v>0</v>
      </c>
      <c r="CC49" s="38">
        <f t="shared" si="8"/>
        <v>489.63959556911431</v>
      </c>
      <c r="CD49" s="38">
        <f t="shared" si="8"/>
        <v>3.51731624967262</v>
      </c>
      <c r="CE49" s="34">
        <f t="shared" si="9"/>
        <v>561.74865415820693</v>
      </c>
      <c r="CF49" s="34">
        <f t="shared" si="9"/>
        <v>0</v>
      </c>
      <c r="CG49" s="34">
        <f t="shared" si="9"/>
        <v>0</v>
      </c>
      <c r="CH49" s="34">
        <f t="shared" si="9"/>
        <v>554.3476579085343</v>
      </c>
      <c r="CI49" s="34">
        <f t="shared" si="9"/>
        <v>3.51731624967262</v>
      </c>
      <c r="CJ49" s="35" t="s">
        <v>152</v>
      </c>
    </row>
    <row r="50" spans="1:88" s="18" customFormat="1" ht="78.75" x14ac:dyDescent="0.25">
      <c r="A50" s="36" t="s">
        <v>104</v>
      </c>
      <c r="B50" s="37" t="s">
        <v>105</v>
      </c>
      <c r="C50" s="35" t="s">
        <v>160</v>
      </c>
      <c r="D50" s="35" t="s">
        <v>152</v>
      </c>
      <c r="E50" s="35" t="s">
        <v>152</v>
      </c>
      <c r="F50" s="35" t="s">
        <v>152</v>
      </c>
      <c r="G50" s="35" t="s">
        <v>152</v>
      </c>
      <c r="H50" s="38">
        <f>H51+H68</f>
        <v>69.460853853252743</v>
      </c>
      <c r="I50" s="38">
        <f>I51+I68</f>
        <v>339.51325362729534</v>
      </c>
      <c r="J50" s="38" t="s">
        <v>152</v>
      </c>
      <c r="K50" s="38">
        <f>K51+K68</f>
        <v>82.820269088120099</v>
      </c>
      <c r="L50" s="38">
        <f>L51+L68</f>
        <v>404.54880114803819</v>
      </c>
      <c r="M50" s="38" t="str">
        <f>J50</f>
        <v>нд</v>
      </c>
      <c r="N50" s="38" t="s">
        <v>152</v>
      </c>
      <c r="O50" s="38">
        <f>O51+O68</f>
        <v>0</v>
      </c>
      <c r="P50" s="38">
        <f>P51</f>
        <v>704.13166339999998</v>
      </c>
      <c r="Q50" s="38">
        <f>Q51</f>
        <v>798.9701794694073</v>
      </c>
      <c r="R50" s="38">
        <f>R51</f>
        <v>0</v>
      </c>
      <c r="S50" s="38">
        <f>S51</f>
        <v>0</v>
      </c>
      <c r="T50" s="38">
        <f>T51+T68</f>
        <v>405.47395901197126</v>
      </c>
      <c r="U50" s="38">
        <f t="shared" si="5"/>
        <v>405.47395901197126</v>
      </c>
      <c r="V50" s="38">
        <f t="shared" ref="V50:AP50" si="21">V51+V68</f>
        <v>0</v>
      </c>
      <c r="W50" s="38">
        <f t="shared" si="21"/>
        <v>87.528946999200002</v>
      </c>
      <c r="X50" s="38">
        <f t="shared" si="21"/>
        <v>53.988566584247295</v>
      </c>
      <c r="Y50" s="38">
        <f t="shared" si="21"/>
        <v>44.455064083561801</v>
      </c>
      <c r="Z50" s="38">
        <f t="shared" si="21"/>
        <v>0</v>
      </c>
      <c r="AA50" s="38">
        <f t="shared" si="21"/>
        <v>0</v>
      </c>
      <c r="AB50" s="38">
        <f t="shared" si="21"/>
        <v>32.112982658415703</v>
      </c>
      <c r="AC50" s="38">
        <f t="shared" si="21"/>
        <v>0</v>
      </c>
      <c r="AD50" s="38">
        <f t="shared" si="21"/>
        <v>0</v>
      </c>
      <c r="AE50" s="38">
        <f t="shared" si="21"/>
        <v>32.112982658415703</v>
      </c>
      <c r="AF50" s="38">
        <f t="shared" si="21"/>
        <v>0</v>
      </c>
      <c r="AG50" s="38">
        <f t="shared" si="21"/>
        <v>100.70472499783571</v>
      </c>
      <c r="AH50" s="38">
        <f t="shared" si="21"/>
        <v>0</v>
      </c>
      <c r="AI50" s="38">
        <f t="shared" si="21"/>
        <v>0</v>
      </c>
      <c r="AJ50" s="38">
        <f t="shared" si="21"/>
        <v>96.821044997835713</v>
      </c>
      <c r="AK50" s="38">
        <f t="shared" si="21"/>
        <v>0</v>
      </c>
      <c r="AL50" s="38">
        <f t="shared" si="21"/>
        <v>54.413025784247296</v>
      </c>
      <c r="AM50" s="38">
        <f t="shared" si="21"/>
        <v>0</v>
      </c>
      <c r="AN50" s="38">
        <f t="shared" si="21"/>
        <v>0</v>
      </c>
      <c r="AO50" s="38">
        <f t="shared" si="21"/>
        <v>54.413025784247296</v>
      </c>
      <c r="AP50" s="38">
        <f t="shared" si="21"/>
        <v>0</v>
      </c>
      <c r="AQ50" s="38">
        <f>AL50</f>
        <v>54.413025784247296</v>
      </c>
      <c r="AR50" s="38">
        <f t="shared" si="16"/>
        <v>0</v>
      </c>
      <c r="AS50" s="38">
        <f t="shared" si="16"/>
        <v>0</v>
      </c>
      <c r="AT50" s="38">
        <f t="shared" si="16"/>
        <v>54.413025784247296</v>
      </c>
      <c r="AU50" s="38">
        <f t="shared" si="16"/>
        <v>0</v>
      </c>
      <c r="AV50" s="38">
        <f t="shared" ref="AV50:BY50" si="22">AV51+AV68</f>
        <v>156.78085726657588</v>
      </c>
      <c r="AW50" s="38">
        <f t="shared" si="22"/>
        <v>0</v>
      </c>
      <c r="AX50" s="38">
        <f t="shared" si="22"/>
        <v>0</v>
      </c>
      <c r="AY50" s="38">
        <f t="shared" si="22"/>
        <v>156.78085726657588</v>
      </c>
      <c r="AZ50" s="38">
        <f t="shared" si="22"/>
        <v>0</v>
      </c>
      <c r="BA50" s="38">
        <f t="shared" si="22"/>
        <v>156.78085726657588</v>
      </c>
      <c r="BB50" s="38">
        <f t="shared" si="22"/>
        <v>0</v>
      </c>
      <c r="BC50" s="38">
        <f t="shared" si="22"/>
        <v>0</v>
      </c>
      <c r="BD50" s="38">
        <f t="shared" si="22"/>
        <v>156.78085726657588</v>
      </c>
      <c r="BE50" s="38">
        <f t="shared" si="22"/>
        <v>0</v>
      </c>
      <c r="BF50" s="38">
        <f t="shared" si="22"/>
        <v>91.335508192711302</v>
      </c>
      <c r="BG50" s="38">
        <f t="shared" si="22"/>
        <v>0</v>
      </c>
      <c r="BH50" s="38">
        <f t="shared" si="22"/>
        <v>0</v>
      </c>
      <c r="BI50" s="38">
        <f t="shared" si="22"/>
        <v>91.335508192711302</v>
      </c>
      <c r="BJ50" s="38">
        <f t="shared" si="22"/>
        <v>0</v>
      </c>
      <c r="BK50" s="38">
        <f t="shared" si="22"/>
        <v>123.49839499836291</v>
      </c>
      <c r="BL50" s="38">
        <f t="shared" si="22"/>
        <v>0</v>
      </c>
      <c r="BM50" s="38">
        <f t="shared" si="22"/>
        <v>0</v>
      </c>
      <c r="BN50" s="38">
        <f t="shared" si="22"/>
        <v>123.49839499836291</v>
      </c>
      <c r="BO50" s="38">
        <f t="shared" si="22"/>
        <v>0</v>
      </c>
      <c r="BP50" s="38" t="e">
        <f t="shared" si="22"/>
        <v>#VALUE!</v>
      </c>
      <c r="BQ50" s="38" t="e">
        <f t="shared" si="22"/>
        <v>#VALUE!</v>
      </c>
      <c r="BR50" s="38" t="e">
        <f t="shared" si="22"/>
        <v>#VALUE!</v>
      </c>
      <c r="BS50" s="38" t="e">
        <f t="shared" si="22"/>
        <v>#VALUE!</v>
      </c>
      <c r="BT50" s="38" t="e">
        <f t="shared" si="22"/>
        <v>#VALUE!</v>
      </c>
      <c r="BU50" s="38" t="e">
        <f t="shared" si="22"/>
        <v>#VALUE!</v>
      </c>
      <c r="BV50" s="38" t="e">
        <f t="shared" si="22"/>
        <v>#VALUE!</v>
      </c>
      <c r="BW50" s="38" t="e">
        <f t="shared" si="22"/>
        <v>#VALUE!</v>
      </c>
      <c r="BX50" s="38" t="e">
        <f t="shared" si="22"/>
        <v>#VALUE!</v>
      </c>
      <c r="BY50" s="38" t="e">
        <f t="shared" si="22"/>
        <v>#VALUE!</v>
      </c>
      <c r="BZ50" s="38">
        <f t="shared" si="8"/>
        <v>458.14076890031311</v>
      </c>
      <c r="CA50" s="38">
        <f t="shared" si="8"/>
        <v>0</v>
      </c>
      <c r="CB50" s="38">
        <f t="shared" si="8"/>
        <v>0</v>
      </c>
      <c r="CC50" s="38">
        <f t="shared" si="8"/>
        <v>458.14076890031311</v>
      </c>
      <c r="CD50" s="38">
        <f t="shared" si="8"/>
        <v>0</v>
      </c>
      <c r="CE50" s="34">
        <f t="shared" si="9"/>
        <v>526.73251123973318</v>
      </c>
      <c r="CF50" s="34">
        <f t="shared" si="9"/>
        <v>0</v>
      </c>
      <c r="CG50" s="34">
        <f t="shared" si="9"/>
        <v>0</v>
      </c>
      <c r="CH50" s="34">
        <f t="shared" si="9"/>
        <v>522.84883123973304</v>
      </c>
      <c r="CI50" s="34">
        <f t="shared" si="9"/>
        <v>0</v>
      </c>
      <c r="CJ50" s="35" t="s">
        <v>152</v>
      </c>
    </row>
    <row r="51" spans="1:88" s="18" customFormat="1" ht="31.5" x14ac:dyDescent="0.25">
      <c r="A51" s="36" t="s">
        <v>106</v>
      </c>
      <c r="B51" s="37" t="s">
        <v>107</v>
      </c>
      <c r="C51" s="35" t="s">
        <v>160</v>
      </c>
      <c r="D51" s="35" t="s">
        <v>152</v>
      </c>
      <c r="E51" s="35" t="s">
        <v>152</v>
      </c>
      <c r="F51" s="35" t="s">
        <v>152</v>
      </c>
      <c r="G51" s="35" t="s">
        <v>152</v>
      </c>
      <c r="H51" s="38">
        <f>SUM(H52:H65)</f>
        <v>68.763241885008583</v>
      </c>
      <c r="I51" s="38">
        <f>SUM(I52:I65)</f>
        <v>332.26665370351816</v>
      </c>
      <c r="J51" s="38">
        <f>SUM(J52:J65)</f>
        <v>0</v>
      </c>
      <c r="K51" s="38">
        <f>SUM(K52:K67)</f>
        <v>82.468446086628575</v>
      </c>
      <c r="L51" s="38">
        <f>SUM(L52:L67)</f>
        <v>400.85839604293818</v>
      </c>
      <c r="M51" s="38">
        <f>SUM(M52:M65)</f>
        <v>0</v>
      </c>
      <c r="N51" s="38">
        <f>SUM(N52:N65)</f>
        <v>0</v>
      </c>
      <c r="O51" s="38">
        <f>SUM(O52:O65)</f>
        <v>0</v>
      </c>
      <c r="P51" s="38">
        <f>SUM(P52:P67)</f>
        <v>704.13166339999998</v>
      </c>
      <c r="Q51" s="38">
        <f t="shared" ref="Q51:BY51" si="23">SUM(Q52:Q67)</f>
        <v>798.9701794694073</v>
      </c>
      <c r="R51" s="38">
        <f t="shared" si="23"/>
        <v>0</v>
      </c>
      <c r="S51" s="38">
        <f t="shared" si="23"/>
        <v>0</v>
      </c>
      <c r="T51" s="38">
        <f t="shared" si="23"/>
        <v>404.81604094485505</v>
      </c>
      <c r="U51" s="38">
        <f t="shared" si="23"/>
        <v>473.40778328427507</v>
      </c>
      <c r="V51" s="38">
        <f t="shared" si="23"/>
        <v>0</v>
      </c>
      <c r="W51" s="38">
        <f t="shared" si="23"/>
        <v>87.528946999200002</v>
      </c>
      <c r="X51" s="38">
        <f t="shared" si="23"/>
        <v>53.649825784247298</v>
      </c>
      <c r="Y51" s="38">
        <f t="shared" si="23"/>
        <v>44.455064083561801</v>
      </c>
      <c r="Z51" s="38">
        <f t="shared" si="23"/>
        <v>0</v>
      </c>
      <c r="AA51" s="38">
        <f t="shared" si="23"/>
        <v>0</v>
      </c>
      <c r="AB51" s="38">
        <f t="shared" si="23"/>
        <v>21.258771582535299</v>
      </c>
      <c r="AC51" s="38">
        <f t="shared" si="23"/>
        <v>0</v>
      </c>
      <c r="AD51" s="38">
        <f t="shared" si="23"/>
        <v>0</v>
      </c>
      <c r="AE51" s="38">
        <f t="shared" si="23"/>
        <v>21.258771582535299</v>
      </c>
      <c r="AF51" s="38">
        <f t="shared" si="23"/>
        <v>0</v>
      </c>
      <c r="AG51" s="38">
        <f t="shared" si="23"/>
        <v>89.850513921955312</v>
      </c>
      <c r="AH51" s="38">
        <f t="shared" si="23"/>
        <v>0</v>
      </c>
      <c r="AI51" s="38">
        <f t="shared" si="23"/>
        <v>0</v>
      </c>
      <c r="AJ51" s="38">
        <f t="shared" si="23"/>
        <v>89.850513921955312</v>
      </c>
      <c r="AK51" s="38">
        <f t="shared" si="23"/>
        <v>0</v>
      </c>
      <c r="AL51" s="38">
        <f>SUM(AL52:AL67)</f>
        <v>53.649825784247298</v>
      </c>
      <c r="AM51" s="38">
        <f t="shared" si="23"/>
        <v>0</v>
      </c>
      <c r="AN51" s="38">
        <f t="shared" si="23"/>
        <v>0</v>
      </c>
      <c r="AO51" s="38">
        <f t="shared" si="23"/>
        <v>53.649825784247298</v>
      </c>
      <c r="AP51" s="38">
        <f t="shared" si="23"/>
        <v>0</v>
      </c>
      <c r="AQ51" s="38">
        <f t="shared" si="23"/>
        <v>53.649825784247298</v>
      </c>
      <c r="AR51" s="38">
        <f t="shared" si="23"/>
        <v>0</v>
      </c>
      <c r="AS51" s="38">
        <f t="shared" si="23"/>
        <v>0</v>
      </c>
      <c r="AT51" s="38">
        <f t="shared" si="23"/>
        <v>53.649825784247298</v>
      </c>
      <c r="AU51" s="38">
        <f t="shared" si="23"/>
        <v>0</v>
      </c>
      <c r="AV51" s="38">
        <f t="shared" si="23"/>
        <v>109.58005726657589</v>
      </c>
      <c r="AW51" s="38">
        <f t="shared" si="23"/>
        <v>0</v>
      </c>
      <c r="AX51" s="38">
        <f t="shared" si="23"/>
        <v>0</v>
      </c>
      <c r="AY51" s="38">
        <f t="shared" si="23"/>
        <v>109.58005726657589</v>
      </c>
      <c r="AZ51" s="38">
        <f t="shared" si="23"/>
        <v>0</v>
      </c>
      <c r="BA51" s="38">
        <f t="shared" si="23"/>
        <v>109.58005726657589</v>
      </c>
      <c r="BB51" s="38">
        <f t="shared" si="23"/>
        <v>0</v>
      </c>
      <c r="BC51" s="38">
        <f t="shared" si="23"/>
        <v>0</v>
      </c>
      <c r="BD51" s="38">
        <f t="shared" si="23"/>
        <v>109.58005726657589</v>
      </c>
      <c r="BE51" s="38">
        <f t="shared" si="23"/>
        <v>0</v>
      </c>
      <c r="BF51" s="38">
        <f t="shared" si="23"/>
        <v>91.335508192711302</v>
      </c>
      <c r="BG51" s="38">
        <f t="shared" si="23"/>
        <v>0</v>
      </c>
      <c r="BH51" s="38">
        <f t="shared" si="23"/>
        <v>0</v>
      </c>
      <c r="BI51" s="38">
        <f t="shared" si="23"/>
        <v>91.335508192711302</v>
      </c>
      <c r="BJ51" s="38">
        <f t="shared" si="23"/>
        <v>0</v>
      </c>
      <c r="BK51" s="38">
        <f t="shared" si="23"/>
        <v>123.49839499836291</v>
      </c>
      <c r="BL51" s="38">
        <f t="shared" si="23"/>
        <v>0</v>
      </c>
      <c r="BM51" s="38">
        <f t="shared" si="23"/>
        <v>0</v>
      </c>
      <c r="BN51" s="38">
        <f t="shared" si="23"/>
        <v>123.49839499836291</v>
      </c>
      <c r="BO51" s="38">
        <f t="shared" si="23"/>
        <v>0</v>
      </c>
      <c r="BP51" s="38">
        <f t="shared" si="23"/>
        <v>0</v>
      </c>
      <c r="BQ51" s="38">
        <f t="shared" si="23"/>
        <v>0</v>
      </c>
      <c r="BR51" s="38">
        <f t="shared" si="23"/>
        <v>0</v>
      </c>
      <c r="BS51" s="38">
        <f t="shared" si="23"/>
        <v>0</v>
      </c>
      <c r="BT51" s="38">
        <f t="shared" si="23"/>
        <v>0</v>
      </c>
      <c r="BU51" s="38">
        <f t="shared" si="23"/>
        <v>0</v>
      </c>
      <c r="BV51" s="38">
        <f t="shared" si="23"/>
        <v>0</v>
      </c>
      <c r="BW51" s="38">
        <f t="shared" si="23"/>
        <v>0</v>
      </c>
      <c r="BX51" s="38">
        <f t="shared" si="23"/>
        <v>0</v>
      </c>
      <c r="BY51" s="38">
        <f t="shared" si="23"/>
        <v>0</v>
      </c>
      <c r="BZ51" s="38">
        <f t="shared" si="8"/>
        <v>399.32255782443269</v>
      </c>
      <c r="CA51" s="38">
        <f t="shared" si="8"/>
        <v>0</v>
      </c>
      <c r="CB51" s="38">
        <f t="shared" si="8"/>
        <v>0</v>
      </c>
      <c r="CC51" s="38">
        <f t="shared" si="8"/>
        <v>399.32255782443269</v>
      </c>
      <c r="CD51" s="38">
        <f t="shared" si="8"/>
        <v>0</v>
      </c>
      <c r="CE51" s="34">
        <f t="shared" si="9"/>
        <v>467.91430016385277</v>
      </c>
      <c r="CF51" s="34">
        <f t="shared" si="9"/>
        <v>0</v>
      </c>
      <c r="CG51" s="34">
        <f t="shared" si="9"/>
        <v>0</v>
      </c>
      <c r="CH51" s="34">
        <f t="shared" si="9"/>
        <v>467.91430016385277</v>
      </c>
      <c r="CI51" s="34">
        <f t="shared" si="9"/>
        <v>0</v>
      </c>
      <c r="CJ51" s="35" t="s">
        <v>152</v>
      </c>
    </row>
    <row r="52" spans="1:88" s="18" customFormat="1" ht="77.25" customHeight="1" x14ac:dyDescent="0.25">
      <c r="A52" s="49" t="s">
        <v>154</v>
      </c>
      <c r="B52" s="39" t="s">
        <v>297</v>
      </c>
      <c r="C52" s="50" t="s">
        <v>306</v>
      </c>
      <c r="D52" s="35" t="s">
        <v>159</v>
      </c>
      <c r="E52" s="35">
        <v>2022</v>
      </c>
      <c r="F52" s="35">
        <v>2022</v>
      </c>
      <c r="G52" s="35"/>
      <c r="H52" s="38">
        <v>5.436981639561</v>
      </c>
      <c r="I52" s="38">
        <v>27.665703734964001</v>
      </c>
      <c r="J52" s="45" t="s">
        <v>196</v>
      </c>
      <c r="K52" s="38">
        <f>H52</f>
        <v>5.436981639561</v>
      </c>
      <c r="L52" s="38">
        <f>I52</f>
        <v>27.665703734964001</v>
      </c>
      <c r="M52" s="45" t="str">
        <f>J52</f>
        <v>декабрь 2018 г.</v>
      </c>
      <c r="N52" s="35" t="s">
        <v>152</v>
      </c>
      <c r="O52" s="38">
        <v>0</v>
      </c>
      <c r="P52" s="38">
        <f>31.14783*1.2</f>
        <v>37.377395999999997</v>
      </c>
      <c r="Q52" s="38">
        <v>40.660925483808001</v>
      </c>
      <c r="R52" s="38"/>
      <c r="S52" s="38"/>
      <c r="T52" s="38">
        <v>32.136492712379798</v>
      </c>
      <c r="U52" s="38">
        <f t="shared" si="5"/>
        <v>32.136492712379798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43">
        <v>0</v>
      </c>
      <c r="AE52" s="43">
        <v>0</v>
      </c>
      <c r="AF52" s="43">
        <v>0</v>
      </c>
      <c r="AG52" s="43">
        <f>AB52</f>
        <v>0</v>
      </c>
      <c r="AH52" s="43">
        <f t="shared" ref="AH52:AK65" si="24">AC52</f>
        <v>0</v>
      </c>
      <c r="AI52" s="43">
        <f t="shared" si="24"/>
        <v>0</v>
      </c>
      <c r="AJ52" s="43">
        <f t="shared" si="24"/>
        <v>0</v>
      </c>
      <c r="AK52" s="43">
        <f t="shared" si="24"/>
        <v>0</v>
      </c>
      <c r="AL52" s="43">
        <f>AO52</f>
        <v>0</v>
      </c>
      <c r="AM52" s="43">
        <v>0</v>
      </c>
      <c r="AN52" s="43">
        <v>0</v>
      </c>
      <c r="AO52" s="43">
        <v>0</v>
      </c>
      <c r="AP52" s="43">
        <v>0</v>
      </c>
      <c r="AQ52" s="38">
        <f t="shared" ref="AQ52:AQ63" si="25">AL52</f>
        <v>0</v>
      </c>
      <c r="AR52" s="38">
        <f t="shared" si="16"/>
        <v>0</v>
      </c>
      <c r="AS52" s="38">
        <f t="shared" si="16"/>
        <v>0</v>
      </c>
      <c r="AT52" s="38">
        <f t="shared" si="16"/>
        <v>0</v>
      </c>
      <c r="AU52" s="38">
        <f t="shared" si="16"/>
        <v>0</v>
      </c>
      <c r="AV52" s="43">
        <f>AY52</f>
        <v>32.136492712379798</v>
      </c>
      <c r="AW52" s="43">
        <v>0</v>
      </c>
      <c r="AX52" s="43">
        <v>0</v>
      </c>
      <c r="AY52" s="43">
        <v>32.136492712379798</v>
      </c>
      <c r="AZ52" s="43">
        <v>0</v>
      </c>
      <c r="BA52" s="43">
        <f>AV52</f>
        <v>32.136492712379798</v>
      </c>
      <c r="BB52" s="43">
        <v>0</v>
      </c>
      <c r="BC52" s="43">
        <v>0</v>
      </c>
      <c r="BD52" s="43">
        <f>AY52</f>
        <v>32.136492712379798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8">
        <f t="shared" si="8"/>
        <v>32.136492712379798</v>
      </c>
      <c r="CA52" s="38">
        <f t="shared" si="8"/>
        <v>0</v>
      </c>
      <c r="CB52" s="38">
        <f t="shared" si="8"/>
        <v>0</v>
      </c>
      <c r="CC52" s="38">
        <f t="shared" si="8"/>
        <v>32.136492712379798</v>
      </c>
      <c r="CD52" s="38">
        <f t="shared" si="8"/>
        <v>0</v>
      </c>
      <c r="CE52" s="34">
        <f t="shared" si="9"/>
        <v>32.136492712379798</v>
      </c>
      <c r="CF52" s="34">
        <f t="shared" si="9"/>
        <v>0</v>
      </c>
      <c r="CG52" s="34">
        <f t="shared" si="9"/>
        <v>0</v>
      </c>
      <c r="CH52" s="34">
        <f t="shared" si="9"/>
        <v>32.136492712379798</v>
      </c>
      <c r="CI52" s="34">
        <f t="shared" si="9"/>
        <v>0</v>
      </c>
      <c r="CJ52" s="48" t="s">
        <v>246</v>
      </c>
    </row>
    <row r="53" spans="1:88" s="18" customFormat="1" ht="75.75" customHeight="1" x14ac:dyDescent="0.25">
      <c r="A53" s="49" t="s">
        <v>155</v>
      </c>
      <c r="B53" s="39" t="s">
        <v>298</v>
      </c>
      <c r="C53" s="50" t="s">
        <v>307</v>
      </c>
      <c r="D53" s="35" t="s">
        <v>159</v>
      </c>
      <c r="E53" s="35">
        <v>2023</v>
      </c>
      <c r="F53" s="35">
        <v>2023</v>
      </c>
      <c r="G53" s="35"/>
      <c r="H53" s="38">
        <v>3.5545527261840002</v>
      </c>
      <c r="I53" s="38">
        <v>18.451895897694001</v>
      </c>
      <c r="J53" s="45" t="s">
        <v>196</v>
      </c>
      <c r="K53" s="38">
        <f t="shared" ref="K53:M65" si="26">H53</f>
        <v>3.5545527261840002</v>
      </c>
      <c r="L53" s="38">
        <f t="shared" si="26"/>
        <v>18.451895897694001</v>
      </c>
      <c r="M53" s="45" t="str">
        <f t="shared" si="26"/>
        <v>декабрь 2018 г.</v>
      </c>
      <c r="N53" s="35" t="s">
        <v>152</v>
      </c>
      <c r="O53" s="38">
        <v>0</v>
      </c>
      <c r="P53" s="38">
        <f>25.5438225*1.2</f>
        <v>30.652587</v>
      </c>
      <c r="Q53" s="38">
        <v>33.345355462775998</v>
      </c>
      <c r="R53" s="38"/>
      <c r="S53" s="38"/>
      <c r="T53" s="38">
        <v>21.433729780617298</v>
      </c>
      <c r="U53" s="38">
        <f t="shared" si="5"/>
        <v>21.433729780617298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43">
        <v>0</v>
      </c>
      <c r="AE53" s="43">
        <v>0</v>
      </c>
      <c r="AF53" s="43">
        <v>0</v>
      </c>
      <c r="AG53" s="43">
        <f>AB53</f>
        <v>0</v>
      </c>
      <c r="AH53" s="43">
        <f t="shared" si="24"/>
        <v>0</v>
      </c>
      <c r="AI53" s="43">
        <f t="shared" si="24"/>
        <v>0</v>
      </c>
      <c r="AJ53" s="43">
        <f t="shared" si="24"/>
        <v>0</v>
      </c>
      <c r="AK53" s="43">
        <f t="shared" si="24"/>
        <v>0</v>
      </c>
      <c r="AL53" s="43">
        <f>AO53</f>
        <v>0</v>
      </c>
      <c r="AM53" s="43">
        <v>0</v>
      </c>
      <c r="AN53" s="43">
        <v>0</v>
      </c>
      <c r="AO53" s="43">
        <v>0</v>
      </c>
      <c r="AP53" s="43">
        <v>0</v>
      </c>
      <c r="AQ53" s="38">
        <f t="shared" si="25"/>
        <v>0</v>
      </c>
      <c r="AR53" s="38">
        <f t="shared" si="16"/>
        <v>0</v>
      </c>
      <c r="AS53" s="38">
        <f t="shared" si="16"/>
        <v>0</v>
      </c>
      <c r="AT53" s="38">
        <f t="shared" si="16"/>
        <v>0</v>
      </c>
      <c r="AU53" s="38">
        <f t="shared" si="16"/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f t="shared" ref="BA53:BA67" si="27">AV53</f>
        <v>0</v>
      </c>
      <c r="BB53" s="43">
        <v>0</v>
      </c>
      <c r="BC53" s="43">
        <v>0</v>
      </c>
      <c r="BD53" s="43">
        <f t="shared" ref="BD53:BD67" si="28">AY53</f>
        <v>0</v>
      </c>
      <c r="BE53" s="43">
        <v>0</v>
      </c>
      <c r="BF53" s="43">
        <f>BI53</f>
        <v>21.433729780617298</v>
      </c>
      <c r="BG53" s="43">
        <v>0</v>
      </c>
      <c r="BH53" s="43">
        <v>0</v>
      </c>
      <c r="BI53" s="43">
        <v>21.433729780617298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8">
        <f t="shared" si="8"/>
        <v>21.433729780617298</v>
      </c>
      <c r="CA53" s="38">
        <f t="shared" si="8"/>
        <v>0</v>
      </c>
      <c r="CB53" s="38">
        <f t="shared" si="8"/>
        <v>0</v>
      </c>
      <c r="CC53" s="38">
        <f t="shared" si="8"/>
        <v>21.433729780617298</v>
      </c>
      <c r="CD53" s="38">
        <f t="shared" si="8"/>
        <v>0</v>
      </c>
      <c r="CE53" s="34">
        <f t="shared" si="9"/>
        <v>21.433729780617298</v>
      </c>
      <c r="CF53" s="34">
        <f t="shared" si="9"/>
        <v>0</v>
      </c>
      <c r="CG53" s="34">
        <f t="shared" si="9"/>
        <v>0</v>
      </c>
      <c r="CH53" s="34">
        <f t="shared" si="9"/>
        <v>21.433729780617298</v>
      </c>
      <c r="CI53" s="34">
        <f t="shared" si="9"/>
        <v>0</v>
      </c>
      <c r="CJ53" s="48" t="s">
        <v>246</v>
      </c>
    </row>
    <row r="54" spans="1:88" s="18" customFormat="1" ht="73.5" customHeight="1" x14ac:dyDescent="0.25">
      <c r="A54" s="49" t="s">
        <v>156</v>
      </c>
      <c r="B54" s="39" t="s">
        <v>299</v>
      </c>
      <c r="C54" s="50" t="s">
        <v>308</v>
      </c>
      <c r="D54" s="35" t="s">
        <v>159</v>
      </c>
      <c r="E54" s="35">
        <v>2024</v>
      </c>
      <c r="F54" s="35">
        <v>2024</v>
      </c>
      <c r="G54" s="35"/>
      <c r="H54" s="38">
        <v>4.8821519449500004</v>
      </c>
      <c r="I54" s="38">
        <v>15.085871319923999</v>
      </c>
      <c r="J54" s="45" t="s">
        <v>196</v>
      </c>
      <c r="K54" s="38">
        <f t="shared" si="26"/>
        <v>4.8821519449500004</v>
      </c>
      <c r="L54" s="38">
        <f t="shared" si="26"/>
        <v>15.085871319923999</v>
      </c>
      <c r="M54" s="45" t="str">
        <f t="shared" si="26"/>
        <v>декабрь 2018 г.</v>
      </c>
      <c r="N54" s="35" t="s">
        <v>152</v>
      </c>
      <c r="O54" s="38">
        <v>0</v>
      </c>
      <c r="P54" s="38">
        <f>23.128245*1.2</f>
        <v>27.753893999999999</v>
      </c>
      <c r="Q54" s="38">
        <v>31.490274857556798</v>
      </c>
      <c r="R54" s="38"/>
      <c r="S54" s="38"/>
      <c r="T54" s="38">
        <v>18.277275695108901</v>
      </c>
      <c r="U54" s="38">
        <f t="shared" si="5"/>
        <v>18.277275695108901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43">
        <v>0</v>
      </c>
      <c r="AE54" s="43">
        <v>0</v>
      </c>
      <c r="AF54" s="43">
        <v>0</v>
      </c>
      <c r="AG54" s="43">
        <f>AB54</f>
        <v>0</v>
      </c>
      <c r="AH54" s="43">
        <f t="shared" si="24"/>
        <v>0</v>
      </c>
      <c r="AI54" s="43">
        <f t="shared" si="24"/>
        <v>0</v>
      </c>
      <c r="AJ54" s="43">
        <f t="shared" si="24"/>
        <v>0</v>
      </c>
      <c r="AK54" s="43">
        <f t="shared" si="24"/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38">
        <f t="shared" si="25"/>
        <v>0</v>
      </c>
      <c r="AR54" s="38">
        <f t="shared" si="16"/>
        <v>0</v>
      </c>
      <c r="AS54" s="38">
        <f t="shared" si="16"/>
        <v>0</v>
      </c>
      <c r="AT54" s="38">
        <f t="shared" si="16"/>
        <v>0</v>
      </c>
      <c r="AU54" s="38">
        <f t="shared" si="16"/>
        <v>0</v>
      </c>
      <c r="AV54" s="43">
        <f>AY54</f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f t="shared" si="27"/>
        <v>0</v>
      </c>
      <c r="BB54" s="43">
        <v>0</v>
      </c>
      <c r="BC54" s="43">
        <v>0</v>
      </c>
      <c r="BD54" s="43">
        <f t="shared" si="28"/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f>BN54</f>
        <v>18.277275695108901</v>
      </c>
      <c r="BL54" s="43">
        <v>0</v>
      </c>
      <c r="BM54" s="43">
        <v>0</v>
      </c>
      <c r="BN54" s="43">
        <v>18.277275695108901</v>
      </c>
      <c r="BO54" s="43">
        <v>0</v>
      </c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8">
        <f t="shared" si="8"/>
        <v>18.277275695108901</v>
      </c>
      <c r="CA54" s="38">
        <f t="shared" si="8"/>
        <v>0</v>
      </c>
      <c r="CB54" s="38">
        <f t="shared" si="8"/>
        <v>0</v>
      </c>
      <c r="CC54" s="38">
        <f t="shared" si="8"/>
        <v>18.277275695108901</v>
      </c>
      <c r="CD54" s="38">
        <f t="shared" si="8"/>
        <v>0</v>
      </c>
      <c r="CE54" s="34">
        <f t="shared" si="9"/>
        <v>18.277275695108901</v>
      </c>
      <c r="CF54" s="34">
        <f t="shared" si="9"/>
        <v>0</v>
      </c>
      <c r="CG54" s="34">
        <f t="shared" si="9"/>
        <v>0</v>
      </c>
      <c r="CH54" s="34">
        <f t="shared" si="9"/>
        <v>18.277275695108901</v>
      </c>
      <c r="CI54" s="34">
        <f t="shared" si="9"/>
        <v>0</v>
      </c>
      <c r="CJ54" s="48" t="s">
        <v>246</v>
      </c>
    </row>
    <row r="55" spans="1:88" s="18" customFormat="1" ht="68.25" customHeight="1" x14ac:dyDescent="0.25">
      <c r="A55" s="49" t="s">
        <v>166</v>
      </c>
      <c r="B55" s="39" t="s">
        <v>182</v>
      </c>
      <c r="C55" s="50" t="s">
        <v>273</v>
      </c>
      <c r="D55" s="35" t="s">
        <v>159</v>
      </c>
      <c r="E55" s="35">
        <v>2023</v>
      </c>
      <c r="F55" s="35">
        <v>2023</v>
      </c>
      <c r="G55" s="35"/>
      <c r="H55" s="38">
        <v>4.8821519449500004</v>
      </c>
      <c r="I55" s="38">
        <v>15.085871319923999</v>
      </c>
      <c r="J55" s="45" t="s">
        <v>196</v>
      </c>
      <c r="K55" s="38">
        <f t="shared" si="26"/>
        <v>4.8821519449500004</v>
      </c>
      <c r="L55" s="38">
        <f t="shared" si="26"/>
        <v>15.085871319923999</v>
      </c>
      <c r="M55" s="45" t="str">
        <f t="shared" si="26"/>
        <v>декабрь 2018 г.</v>
      </c>
      <c r="N55" s="35" t="s">
        <v>152</v>
      </c>
      <c r="O55" s="38">
        <v>0</v>
      </c>
      <c r="P55" s="38">
        <f>23.128245*1.2</f>
        <v>27.753893999999999</v>
      </c>
      <c r="Q55" s="38">
        <v>32.875846951289297</v>
      </c>
      <c r="R55" s="38"/>
      <c r="S55" s="38"/>
      <c r="T55" s="38">
        <v>19.081475825693602</v>
      </c>
      <c r="U55" s="38">
        <f t="shared" si="5"/>
        <v>19.081475825693602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43">
        <v>0</v>
      </c>
      <c r="AE55" s="43">
        <v>0</v>
      </c>
      <c r="AF55" s="43">
        <v>0</v>
      </c>
      <c r="AG55" s="43">
        <f t="shared" ref="AG55:AG65" si="29">AB55</f>
        <v>0</v>
      </c>
      <c r="AH55" s="43">
        <f t="shared" si="24"/>
        <v>0</v>
      </c>
      <c r="AI55" s="43">
        <f t="shared" si="24"/>
        <v>0</v>
      </c>
      <c r="AJ55" s="43">
        <f t="shared" si="24"/>
        <v>0</v>
      </c>
      <c r="AK55" s="43">
        <f t="shared" si="24"/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38">
        <f t="shared" si="25"/>
        <v>0</v>
      </c>
      <c r="AR55" s="38">
        <f t="shared" si="16"/>
        <v>0</v>
      </c>
      <c r="AS55" s="38">
        <f t="shared" si="16"/>
        <v>0</v>
      </c>
      <c r="AT55" s="38">
        <f t="shared" si="16"/>
        <v>0</v>
      </c>
      <c r="AU55" s="38">
        <f t="shared" si="16"/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f t="shared" si="27"/>
        <v>0</v>
      </c>
      <c r="BB55" s="43">
        <v>0</v>
      </c>
      <c r="BC55" s="43">
        <v>0</v>
      </c>
      <c r="BD55" s="43">
        <f t="shared" si="28"/>
        <v>0</v>
      </c>
      <c r="BE55" s="43">
        <v>0</v>
      </c>
      <c r="BF55" s="43">
        <f>BI55</f>
        <v>19.081475825693602</v>
      </c>
      <c r="BG55" s="43">
        <v>0</v>
      </c>
      <c r="BH55" s="43">
        <v>0</v>
      </c>
      <c r="BI55" s="43">
        <f>T55</f>
        <v>19.081475825693602</v>
      </c>
      <c r="BJ55" s="43">
        <v>0</v>
      </c>
      <c r="BK55" s="43">
        <v>0</v>
      </c>
      <c r="BL55" s="43">
        <v>0</v>
      </c>
      <c r="BM55" s="43">
        <v>0</v>
      </c>
      <c r="BN55" s="43">
        <v>0</v>
      </c>
      <c r="BO55" s="43">
        <v>0</v>
      </c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8">
        <f t="shared" si="8"/>
        <v>19.081475825693602</v>
      </c>
      <c r="CA55" s="38">
        <f t="shared" si="8"/>
        <v>0</v>
      </c>
      <c r="CB55" s="38">
        <f t="shared" si="8"/>
        <v>0</v>
      </c>
      <c r="CC55" s="38">
        <f t="shared" si="8"/>
        <v>19.081475825693602</v>
      </c>
      <c r="CD55" s="38">
        <f t="shared" si="8"/>
        <v>0</v>
      </c>
      <c r="CE55" s="34">
        <f t="shared" si="9"/>
        <v>19.081475825693602</v>
      </c>
      <c r="CF55" s="34">
        <f t="shared" si="9"/>
        <v>0</v>
      </c>
      <c r="CG55" s="34">
        <f t="shared" si="9"/>
        <v>0</v>
      </c>
      <c r="CH55" s="34">
        <f t="shared" si="9"/>
        <v>19.081475825693602</v>
      </c>
      <c r="CI55" s="34">
        <f t="shared" si="9"/>
        <v>0</v>
      </c>
      <c r="CJ55" s="48" t="s">
        <v>246</v>
      </c>
    </row>
    <row r="56" spans="1:88" s="18" customFormat="1" ht="74.25" customHeight="1" x14ac:dyDescent="0.25">
      <c r="A56" s="49" t="s">
        <v>167</v>
      </c>
      <c r="B56" s="39" t="s">
        <v>184</v>
      </c>
      <c r="C56" s="52" t="s">
        <v>294</v>
      </c>
      <c r="D56" s="35" t="s">
        <v>159</v>
      </c>
      <c r="E56" s="35">
        <v>2023</v>
      </c>
      <c r="F56" s="35">
        <v>2023</v>
      </c>
      <c r="G56" s="35"/>
      <c r="H56" s="38">
        <v>4.8821519449500004</v>
      </c>
      <c r="I56" s="38">
        <v>15.085871319923999</v>
      </c>
      <c r="J56" s="45" t="s">
        <v>196</v>
      </c>
      <c r="K56" s="38">
        <f t="shared" si="26"/>
        <v>4.8821519449500004</v>
      </c>
      <c r="L56" s="38">
        <f t="shared" si="26"/>
        <v>15.085871319923999</v>
      </c>
      <c r="M56" s="45" t="str">
        <f t="shared" si="26"/>
        <v>декабрь 2018 г.</v>
      </c>
      <c r="N56" s="35" t="s">
        <v>152</v>
      </c>
      <c r="O56" s="38">
        <v>0</v>
      </c>
      <c r="P56" s="38">
        <f>23.128245*1.2</f>
        <v>27.753893999999999</v>
      </c>
      <c r="Q56" s="38">
        <v>32.875846951289297</v>
      </c>
      <c r="R56" s="38"/>
      <c r="S56" s="38"/>
      <c r="T56" s="38">
        <v>19.081475825693602</v>
      </c>
      <c r="U56" s="38">
        <f t="shared" si="5"/>
        <v>19.081475825693602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43">
        <v>0</v>
      </c>
      <c r="AE56" s="43">
        <v>0</v>
      </c>
      <c r="AF56" s="43">
        <v>0</v>
      </c>
      <c r="AG56" s="43">
        <f t="shared" si="29"/>
        <v>0</v>
      </c>
      <c r="AH56" s="43">
        <f t="shared" si="24"/>
        <v>0</v>
      </c>
      <c r="AI56" s="43">
        <f t="shared" si="24"/>
        <v>0</v>
      </c>
      <c r="AJ56" s="43">
        <f t="shared" si="24"/>
        <v>0</v>
      </c>
      <c r="AK56" s="43">
        <f t="shared" si="24"/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38">
        <f t="shared" si="25"/>
        <v>0</v>
      </c>
      <c r="AR56" s="38">
        <f t="shared" si="16"/>
        <v>0</v>
      </c>
      <c r="AS56" s="38">
        <f t="shared" si="16"/>
        <v>0</v>
      </c>
      <c r="AT56" s="38">
        <f t="shared" si="16"/>
        <v>0</v>
      </c>
      <c r="AU56" s="38">
        <f t="shared" si="16"/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f t="shared" si="27"/>
        <v>0</v>
      </c>
      <c r="BB56" s="43">
        <v>0</v>
      </c>
      <c r="BC56" s="43">
        <v>0</v>
      </c>
      <c r="BD56" s="43">
        <f t="shared" si="28"/>
        <v>0</v>
      </c>
      <c r="BE56" s="43">
        <v>0</v>
      </c>
      <c r="BF56" s="43">
        <f>BI56</f>
        <v>19.081475825693602</v>
      </c>
      <c r="BG56" s="43">
        <v>0</v>
      </c>
      <c r="BH56" s="43">
        <v>0</v>
      </c>
      <c r="BI56" s="43">
        <f>T56</f>
        <v>19.081475825693602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8">
        <f t="shared" si="8"/>
        <v>19.081475825693602</v>
      </c>
      <c r="CA56" s="38">
        <f t="shared" si="8"/>
        <v>0</v>
      </c>
      <c r="CB56" s="38">
        <f t="shared" si="8"/>
        <v>0</v>
      </c>
      <c r="CC56" s="38">
        <f t="shared" si="8"/>
        <v>19.081475825693602</v>
      </c>
      <c r="CD56" s="38">
        <f t="shared" si="8"/>
        <v>0</v>
      </c>
      <c r="CE56" s="34">
        <f t="shared" si="9"/>
        <v>19.081475825693602</v>
      </c>
      <c r="CF56" s="34">
        <f t="shared" si="9"/>
        <v>0</v>
      </c>
      <c r="CG56" s="34">
        <f t="shared" si="9"/>
        <v>0</v>
      </c>
      <c r="CH56" s="34">
        <f t="shared" si="9"/>
        <v>19.081475825693602</v>
      </c>
      <c r="CI56" s="34">
        <f t="shared" si="9"/>
        <v>0</v>
      </c>
      <c r="CJ56" s="48" t="s">
        <v>246</v>
      </c>
    </row>
    <row r="57" spans="1:88" s="18" customFormat="1" ht="78" customHeight="1" x14ac:dyDescent="0.25">
      <c r="A57" s="49" t="s">
        <v>168</v>
      </c>
      <c r="B57" s="39" t="s">
        <v>186</v>
      </c>
      <c r="C57" s="52" t="s">
        <v>296</v>
      </c>
      <c r="D57" s="35" t="s">
        <v>159</v>
      </c>
      <c r="E57" s="35">
        <v>2024</v>
      </c>
      <c r="F57" s="35">
        <v>2024</v>
      </c>
      <c r="G57" s="35"/>
      <c r="H57" s="38">
        <v>5.436981639561</v>
      </c>
      <c r="I57" s="38">
        <v>27.665703734964001</v>
      </c>
      <c r="J57" s="45" t="s">
        <v>196</v>
      </c>
      <c r="K57" s="38">
        <f t="shared" si="26"/>
        <v>5.436981639561</v>
      </c>
      <c r="L57" s="38">
        <f t="shared" si="26"/>
        <v>27.665703734964001</v>
      </c>
      <c r="M57" s="45" t="str">
        <f t="shared" si="26"/>
        <v>декабрь 2018 г.</v>
      </c>
      <c r="N57" s="35" t="s">
        <v>152</v>
      </c>
      <c r="O57" s="38">
        <v>0</v>
      </c>
      <c r="P57" s="38">
        <f>31.14783*1.2</f>
        <v>37.377395999999997</v>
      </c>
      <c r="Q57" s="38">
        <v>46.223472156678902</v>
      </c>
      <c r="R57" s="38"/>
      <c r="S57" s="38"/>
      <c r="T57" s="38">
        <v>36.532869294761703</v>
      </c>
      <c r="U57" s="38">
        <f t="shared" si="5"/>
        <v>36.532869294761703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43">
        <f t="shared" si="29"/>
        <v>0</v>
      </c>
      <c r="AH57" s="43">
        <f t="shared" si="24"/>
        <v>0</v>
      </c>
      <c r="AI57" s="43">
        <f t="shared" si="24"/>
        <v>0</v>
      </c>
      <c r="AJ57" s="43">
        <f t="shared" si="24"/>
        <v>0</v>
      </c>
      <c r="AK57" s="43">
        <f t="shared" si="24"/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f t="shared" si="25"/>
        <v>0</v>
      </c>
      <c r="AR57" s="38">
        <f t="shared" si="16"/>
        <v>0</v>
      </c>
      <c r="AS57" s="38">
        <f t="shared" si="16"/>
        <v>0</v>
      </c>
      <c r="AT57" s="38">
        <f t="shared" si="16"/>
        <v>0</v>
      </c>
      <c r="AU57" s="38">
        <f t="shared" si="16"/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43">
        <f t="shared" si="27"/>
        <v>0</v>
      </c>
      <c r="BB57" s="43">
        <v>0</v>
      </c>
      <c r="BC57" s="43">
        <v>0</v>
      </c>
      <c r="BD57" s="43">
        <f t="shared" si="28"/>
        <v>0</v>
      </c>
      <c r="BE57" s="43">
        <v>0</v>
      </c>
      <c r="BF57" s="38">
        <v>0</v>
      </c>
      <c r="BG57" s="38">
        <v>0</v>
      </c>
      <c r="BH57" s="38">
        <v>0</v>
      </c>
      <c r="BI57" s="38">
        <v>0</v>
      </c>
      <c r="BJ57" s="38">
        <v>0</v>
      </c>
      <c r="BK57" s="38">
        <f>BN57</f>
        <v>36.532869294761703</v>
      </c>
      <c r="BL57" s="43">
        <v>0</v>
      </c>
      <c r="BM57" s="43">
        <v>0</v>
      </c>
      <c r="BN57" s="38">
        <f>T57</f>
        <v>36.532869294761703</v>
      </c>
      <c r="BO57" s="43">
        <v>0</v>
      </c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8">
        <f t="shared" si="8"/>
        <v>36.532869294761703</v>
      </c>
      <c r="CA57" s="38">
        <f t="shared" si="8"/>
        <v>0</v>
      </c>
      <c r="CB57" s="38">
        <f t="shared" si="8"/>
        <v>0</v>
      </c>
      <c r="CC57" s="38">
        <f t="shared" si="8"/>
        <v>36.532869294761703</v>
      </c>
      <c r="CD57" s="38">
        <f t="shared" si="8"/>
        <v>0</v>
      </c>
      <c r="CE57" s="34">
        <f t="shared" si="9"/>
        <v>36.532869294761703</v>
      </c>
      <c r="CF57" s="34">
        <f t="shared" si="9"/>
        <v>0</v>
      </c>
      <c r="CG57" s="34">
        <f t="shared" si="9"/>
        <v>0</v>
      </c>
      <c r="CH57" s="34">
        <f t="shared" si="9"/>
        <v>36.532869294761703</v>
      </c>
      <c r="CI57" s="34">
        <f t="shared" si="9"/>
        <v>0</v>
      </c>
      <c r="CJ57" s="48" t="s">
        <v>246</v>
      </c>
    </row>
    <row r="58" spans="1:88" s="18" customFormat="1" ht="94.5" x14ac:dyDescent="0.25">
      <c r="A58" s="49" t="s">
        <v>176</v>
      </c>
      <c r="B58" s="39" t="s">
        <v>272</v>
      </c>
      <c r="C58" s="52" t="s">
        <v>295</v>
      </c>
      <c r="D58" s="35" t="s">
        <v>159</v>
      </c>
      <c r="E58" s="35">
        <v>2019</v>
      </c>
      <c r="F58" s="35">
        <v>2020</v>
      </c>
      <c r="G58" s="35"/>
      <c r="H58" s="38">
        <v>1.1013540967984301</v>
      </c>
      <c r="I58" s="38">
        <f>T58/1.044</f>
        <v>6.1932404210942522</v>
      </c>
      <c r="J58" s="45" t="s">
        <v>196</v>
      </c>
      <c r="K58" s="57">
        <f>H58</f>
        <v>1.1013540967984301</v>
      </c>
      <c r="L58" s="57">
        <f>I58</f>
        <v>6.1932404210942522</v>
      </c>
      <c r="M58" s="45" t="str">
        <f t="shared" si="26"/>
        <v>декабрь 2018 г.</v>
      </c>
      <c r="N58" s="35" t="s">
        <v>152</v>
      </c>
      <c r="O58" s="38">
        <v>0</v>
      </c>
      <c r="P58" s="38">
        <v>22.823</v>
      </c>
      <c r="Q58" s="38">
        <v>23.963999999999999</v>
      </c>
      <c r="R58" s="38"/>
      <c r="S58" s="38"/>
      <c r="T58" s="38">
        <v>6.4657429996223996</v>
      </c>
      <c r="U58" s="38">
        <f t="shared" si="5"/>
        <v>6.4657429996223996</v>
      </c>
      <c r="V58" s="38">
        <v>0</v>
      </c>
      <c r="W58" s="38">
        <v>4.6857469992</v>
      </c>
      <c r="X58" s="38">
        <v>0</v>
      </c>
      <c r="Y58" s="38">
        <v>0</v>
      </c>
      <c r="Z58" s="38">
        <v>0</v>
      </c>
      <c r="AA58" s="38">
        <v>0</v>
      </c>
      <c r="AB58" s="38">
        <f>AE58</f>
        <v>4.6857469992</v>
      </c>
      <c r="AC58" s="38">
        <v>0</v>
      </c>
      <c r="AD58" s="43">
        <v>0</v>
      </c>
      <c r="AE58" s="43">
        <v>4.6857469992</v>
      </c>
      <c r="AF58" s="43">
        <v>0</v>
      </c>
      <c r="AG58" s="43">
        <f t="shared" si="29"/>
        <v>4.6857469992</v>
      </c>
      <c r="AH58" s="43">
        <f t="shared" si="24"/>
        <v>0</v>
      </c>
      <c r="AI58" s="43">
        <f t="shared" si="24"/>
        <v>0</v>
      </c>
      <c r="AJ58" s="43">
        <f t="shared" si="24"/>
        <v>4.6857469992</v>
      </c>
      <c r="AK58" s="43">
        <f t="shared" si="24"/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38">
        <f t="shared" si="25"/>
        <v>0</v>
      </c>
      <c r="AR58" s="38">
        <f t="shared" si="16"/>
        <v>0</v>
      </c>
      <c r="AS58" s="38">
        <f t="shared" si="16"/>
        <v>0</v>
      </c>
      <c r="AT58" s="38">
        <f t="shared" si="16"/>
        <v>0</v>
      </c>
      <c r="AU58" s="38">
        <f t="shared" si="16"/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0</v>
      </c>
      <c r="BA58" s="43">
        <f t="shared" si="27"/>
        <v>0</v>
      </c>
      <c r="BB58" s="43">
        <v>0</v>
      </c>
      <c r="BC58" s="43">
        <v>0</v>
      </c>
      <c r="BD58" s="43">
        <f t="shared" si="28"/>
        <v>0</v>
      </c>
      <c r="BE58" s="43">
        <v>0</v>
      </c>
      <c r="BF58" s="43">
        <v>0</v>
      </c>
      <c r="BG58" s="43">
        <v>0</v>
      </c>
      <c r="BH58" s="43">
        <v>0</v>
      </c>
      <c r="BI58" s="43">
        <v>0</v>
      </c>
      <c r="BJ58" s="43">
        <v>0</v>
      </c>
      <c r="BK58" s="43">
        <v>0</v>
      </c>
      <c r="BL58" s="43">
        <v>0</v>
      </c>
      <c r="BM58" s="43">
        <v>0</v>
      </c>
      <c r="BN58" s="43">
        <v>0</v>
      </c>
      <c r="BO58" s="43">
        <v>0</v>
      </c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8">
        <f t="shared" si="8"/>
        <v>4.6857469992</v>
      </c>
      <c r="CA58" s="38">
        <f t="shared" si="8"/>
        <v>0</v>
      </c>
      <c r="CB58" s="38">
        <f t="shared" si="8"/>
        <v>0</v>
      </c>
      <c r="CC58" s="38">
        <f t="shared" si="8"/>
        <v>4.6857469992</v>
      </c>
      <c r="CD58" s="38">
        <f t="shared" si="8"/>
        <v>0</v>
      </c>
      <c r="CE58" s="34">
        <f t="shared" si="9"/>
        <v>4.6857469992</v>
      </c>
      <c r="CF58" s="34">
        <f t="shared" si="9"/>
        <v>0</v>
      </c>
      <c r="CG58" s="34">
        <f t="shared" si="9"/>
        <v>0</v>
      </c>
      <c r="CH58" s="34">
        <f t="shared" si="9"/>
        <v>4.6857469992</v>
      </c>
      <c r="CI58" s="34">
        <f t="shared" si="9"/>
        <v>0</v>
      </c>
      <c r="CJ58" s="48" t="s">
        <v>246</v>
      </c>
    </row>
    <row r="59" spans="1:88" s="18" customFormat="1" ht="73.5" customHeight="1" x14ac:dyDescent="0.25">
      <c r="A59" s="49" t="s">
        <v>179</v>
      </c>
      <c r="B59" s="39" t="s">
        <v>274</v>
      </c>
      <c r="C59" s="52" t="s">
        <v>275</v>
      </c>
      <c r="D59" s="35" t="s">
        <v>159</v>
      </c>
      <c r="E59" s="35">
        <v>2020</v>
      </c>
      <c r="F59" s="35">
        <v>2021</v>
      </c>
      <c r="G59" s="35"/>
      <c r="H59" s="38">
        <v>9.5615473288804793</v>
      </c>
      <c r="I59" s="38">
        <v>48.553564198247997</v>
      </c>
      <c r="J59" s="45" t="s">
        <v>196</v>
      </c>
      <c r="K59" s="38">
        <f>H59</f>
        <v>9.5615473288804793</v>
      </c>
      <c r="L59" s="38">
        <f>I59</f>
        <v>48.553564198247997</v>
      </c>
      <c r="M59" s="45" t="str">
        <f t="shared" si="26"/>
        <v>декабрь 2018 г.</v>
      </c>
      <c r="N59" s="35" t="s">
        <v>152</v>
      </c>
      <c r="O59" s="38">
        <v>0</v>
      </c>
      <c r="P59" s="38">
        <f>74.455395*1.2</f>
        <v>89.346473999999986</v>
      </c>
      <c r="Q59" s="38">
        <v>97.195383047952006</v>
      </c>
      <c r="R59" s="38"/>
      <c r="S59" s="38"/>
      <c r="T59" s="38">
        <v>56.243873464247301</v>
      </c>
      <c r="U59" s="38">
        <f t="shared" si="5"/>
        <v>56.243873464247301</v>
      </c>
      <c r="V59" s="38">
        <v>0</v>
      </c>
      <c r="W59" s="38">
        <v>0</v>
      </c>
      <c r="X59" s="38">
        <v>52.530386344247297</v>
      </c>
      <c r="Y59" s="38">
        <v>0</v>
      </c>
      <c r="Z59" s="38">
        <v>0</v>
      </c>
      <c r="AA59" s="38">
        <v>0</v>
      </c>
      <c r="AB59" s="38">
        <f>AE59</f>
        <v>0</v>
      </c>
      <c r="AC59" s="38">
        <v>0</v>
      </c>
      <c r="AD59" s="38">
        <v>0</v>
      </c>
      <c r="AE59" s="43">
        <v>0</v>
      </c>
      <c r="AF59" s="43">
        <v>0</v>
      </c>
      <c r="AG59" s="43">
        <f t="shared" si="29"/>
        <v>0</v>
      </c>
      <c r="AH59" s="43">
        <f t="shared" si="24"/>
        <v>0</v>
      </c>
      <c r="AI59" s="43">
        <f t="shared" si="24"/>
        <v>0</v>
      </c>
      <c r="AJ59" s="43">
        <f t="shared" si="24"/>
        <v>0</v>
      </c>
      <c r="AK59" s="43">
        <f t="shared" si="24"/>
        <v>0</v>
      </c>
      <c r="AL59" s="43">
        <f>AO59</f>
        <v>52.530386344247297</v>
      </c>
      <c r="AM59" s="43">
        <v>0</v>
      </c>
      <c r="AN59" s="43">
        <v>0</v>
      </c>
      <c r="AO59" s="43">
        <v>52.530386344247297</v>
      </c>
      <c r="AP59" s="38">
        <v>0</v>
      </c>
      <c r="AQ59" s="38">
        <f t="shared" si="25"/>
        <v>52.530386344247297</v>
      </c>
      <c r="AR59" s="38">
        <f t="shared" si="16"/>
        <v>0</v>
      </c>
      <c r="AS59" s="38">
        <f t="shared" si="16"/>
        <v>0</v>
      </c>
      <c r="AT59" s="38">
        <f t="shared" si="16"/>
        <v>52.530386344247297</v>
      </c>
      <c r="AU59" s="38">
        <f t="shared" si="16"/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f t="shared" si="27"/>
        <v>0</v>
      </c>
      <c r="BB59" s="43">
        <v>0</v>
      </c>
      <c r="BC59" s="43">
        <v>0</v>
      </c>
      <c r="BD59" s="43">
        <f t="shared" si="28"/>
        <v>0</v>
      </c>
      <c r="BE59" s="43">
        <v>0</v>
      </c>
      <c r="BF59" s="43">
        <v>0</v>
      </c>
      <c r="BG59" s="43">
        <v>0</v>
      </c>
      <c r="BH59" s="43">
        <v>0</v>
      </c>
      <c r="BI59" s="43">
        <v>0</v>
      </c>
      <c r="BJ59" s="43">
        <v>0</v>
      </c>
      <c r="BK59" s="43">
        <v>0</v>
      </c>
      <c r="BL59" s="43">
        <v>0</v>
      </c>
      <c r="BM59" s="43">
        <v>0</v>
      </c>
      <c r="BN59" s="43">
        <v>0</v>
      </c>
      <c r="BO59" s="43">
        <v>0</v>
      </c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8">
        <f t="shared" si="8"/>
        <v>52.530386344247297</v>
      </c>
      <c r="CA59" s="38">
        <f t="shared" si="8"/>
        <v>0</v>
      </c>
      <c r="CB59" s="38">
        <f t="shared" si="8"/>
        <v>0</v>
      </c>
      <c r="CC59" s="38">
        <f t="shared" si="8"/>
        <v>52.530386344247297</v>
      </c>
      <c r="CD59" s="38">
        <f t="shared" si="8"/>
        <v>0</v>
      </c>
      <c r="CE59" s="34">
        <f t="shared" si="9"/>
        <v>52.530386344247297</v>
      </c>
      <c r="CF59" s="34">
        <f t="shared" si="9"/>
        <v>0</v>
      </c>
      <c r="CG59" s="34">
        <f t="shared" si="9"/>
        <v>0</v>
      </c>
      <c r="CH59" s="34">
        <f t="shared" si="9"/>
        <v>52.530386344247297</v>
      </c>
      <c r="CI59" s="34">
        <f t="shared" si="9"/>
        <v>0</v>
      </c>
      <c r="CJ59" s="48" t="s">
        <v>246</v>
      </c>
    </row>
    <row r="60" spans="1:88" s="18" customFormat="1" ht="94.5" x14ac:dyDescent="0.25">
      <c r="A60" s="49" t="s">
        <v>180</v>
      </c>
      <c r="B60" s="39" t="s">
        <v>189</v>
      </c>
      <c r="C60" s="52" t="s">
        <v>276</v>
      </c>
      <c r="D60" s="35" t="s">
        <v>159</v>
      </c>
      <c r="E60" s="35">
        <v>2020</v>
      </c>
      <c r="F60" s="35">
        <v>2020</v>
      </c>
      <c r="G60" s="35"/>
      <c r="H60" s="38">
        <v>2.5316453532668999</v>
      </c>
      <c r="I60" s="38">
        <v>14.866637025129</v>
      </c>
      <c r="J60" s="45" t="s">
        <v>196</v>
      </c>
      <c r="K60" s="38">
        <f t="shared" ref="K60:L65" si="30">H60</f>
        <v>2.5316453532668999</v>
      </c>
      <c r="L60" s="38">
        <f t="shared" si="30"/>
        <v>14.866637025129</v>
      </c>
      <c r="M60" s="45" t="str">
        <f t="shared" si="26"/>
        <v>декабрь 2018 г.</v>
      </c>
      <c r="N60" s="35" t="s">
        <v>152</v>
      </c>
      <c r="O60" s="38">
        <v>0</v>
      </c>
      <c r="P60" s="38">
        <f>14.278908*1.2</f>
        <v>17.134689599999998</v>
      </c>
      <c r="Q60" s="38">
        <v>17.888615942400001</v>
      </c>
      <c r="R60" s="38"/>
      <c r="S60" s="38"/>
      <c r="T60" s="38">
        <v>16.5730245833353</v>
      </c>
      <c r="U60" s="38">
        <f t="shared" si="5"/>
        <v>16.5730245833353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f>AE60</f>
        <v>16.5730245833353</v>
      </c>
      <c r="AC60" s="38">
        <v>0</v>
      </c>
      <c r="AD60" s="38">
        <v>0</v>
      </c>
      <c r="AE60" s="43">
        <f>T60</f>
        <v>16.5730245833353</v>
      </c>
      <c r="AF60" s="43">
        <v>0</v>
      </c>
      <c r="AG60" s="43">
        <f t="shared" si="29"/>
        <v>16.5730245833353</v>
      </c>
      <c r="AH60" s="43">
        <f t="shared" si="24"/>
        <v>0</v>
      </c>
      <c r="AI60" s="43">
        <f t="shared" si="24"/>
        <v>0</v>
      </c>
      <c r="AJ60" s="43">
        <f t="shared" si="24"/>
        <v>16.5730245833353</v>
      </c>
      <c r="AK60" s="43">
        <f t="shared" si="24"/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38">
        <f t="shared" si="25"/>
        <v>0</v>
      </c>
      <c r="AR60" s="38">
        <f t="shared" si="16"/>
        <v>0</v>
      </c>
      <c r="AS60" s="38">
        <f t="shared" si="16"/>
        <v>0</v>
      </c>
      <c r="AT60" s="38">
        <f t="shared" si="16"/>
        <v>0</v>
      </c>
      <c r="AU60" s="38">
        <f t="shared" si="16"/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f t="shared" si="27"/>
        <v>0</v>
      </c>
      <c r="BB60" s="43">
        <v>0</v>
      </c>
      <c r="BC60" s="43">
        <v>0</v>
      </c>
      <c r="BD60" s="43">
        <f t="shared" si="28"/>
        <v>0</v>
      </c>
      <c r="BE60" s="43">
        <v>0</v>
      </c>
      <c r="BF60" s="43">
        <v>0</v>
      </c>
      <c r="BG60" s="43">
        <v>0</v>
      </c>
      <c r="BH60" s="43">
        <v>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8">
        <f t="shared" si="8"/>
        <v>16.5730245833353</v>
      </c>
      <c r="CA60" s="38">
        <f t="shared" si="8"/>
        <v>0</v>
      </c>
      <c r="CB60" s="38">
        <f t="shared" si="8"/>
        <v>0</v>
      </c>
      <c r="CC60" s="38">
        <f t="shared" si="8"/>
        <v>16.5730245833353</v>
      </c>
      <c r="CD60" s="38">
        <f t="shared" si="8"/>
        <v>0</v>
      </c>
      <c r="CE60" s="34">
        <f t="shared" si="9"/>
        <v>16.5730245833353</v>
      </c>
      <c r="CF60" s="34">
        <f t="shared" si="9"/>
        <v>0</v>
      </c>
      <c r="CG60" s="34">
        <f t="shared" si="9"/>
        <v>0</v>
      </c>
      <c r="CH60" s="34">
        <f t="shared" si="9"/>
        <v>16.5730245833353</v>
      </c>
      <c r="CI60" s="34">
        <f t="shared" si="9"/>
        <v>0</v>
      </c>
      <c r="CJ60" s="48" t="s">
        <v>246</v>
      </c>
    </row>
    <row r="61" spans="1:88" s="18" customFormat="1" ht="94.5" x14ac:dyDescent="0.25">
      <c r="A61" s="49" t="s">
        <v>181</v>
      </c>
      <c r="B61" s="39" t="s">
        <v>300</v>
      </c>
      <c r="C61" s="50" t="s">
        <v>309</v>
      </c>
      <c r="D61" s="35" t="s">
        <v>159</v>
      </c>
      <c r="E61" s="35">
        <v>2020</v>
      </c>
      <c r="F61" s="35">
        <v>2021</v>
      </c>
      <c r="G61" s="35"/>
      <c r="H61" s="38">
        <v>6.8600904271221301</v>
      </c>
      <c r="I61" s="38">
        <v>39.274710747149001</v>
      </c>
      <c r="J61" s="45" t="s">
        <v>196</v>
      </c>
      <c r="K61" s="38">
        <f t="shared" si="30"/>
        <v>6.8600904271221301</v>
      </c>
      <c r="L61" s="38">
        <f t="shared" si="30"/>
        <v>39.274710747149001</v>
      </c>
      <c r="M61" s="45" t="str">
        <f t="shared" si="26"/>
        <v>декабрь 2018 г.</v>
      </c>
      <c r="N61" s="35" t="s">
        <v>152</v>
      </c>
      <c r="O61" s="38">
        <v>0</v>
      </c>
      <c r="P61" s="38">
        <f>41.69466*1.2</f>
        <v>50.033591999999999</v>
      </c>
      <c r="Q61" s="38">
        <v>54.428942990015997</v>
      </c>
      <c r="R61" s="38"/>
      <c r="S61" s="38"/>
      <c r="T61" s="38">
        <v>45.574503523561802</v>
      </c>
      <c r="U61" s="38">
        <f t="shared" si="5"/>
        <v>45.574503523561802</v>
      </c>
      <c r="V61" s="38">
        <v>0</v>
      </c>
      <c r="W61" s="38">
        <v>0</v>
      </c>
      <c r="X61" s="38">
        <f>AL61</f>
        <v>1.1194394400000001</v>
      </c>
      <c r="Y61" s="38">
        <f>AV61</f>
        <v>44.455064083561801</v>
      </c>
      <c r="Z61" s="38">
        <v>0</v>
      </c>
      <c r="AA61" s="38">
        <v>0</v>
      </c>
      <c r="AB61" s="38">
        <f>AE61</f>
        <v>0</v>
      </c>
      <c r="AC61" s="38">
        <v>0</v>
      </c>
      <c r="AD61" s="38">
        <v>0</v>
      </c>
      <c r="AE61" s="43">
        <v>0</v>
      </c>
      <c r="AF61" s="43">
        <v>0</v>
      </c>
      <c r="AG61" s="43">
        <f t="shared" si="29"/>
        <v>0</v>
      </c>
      <c r="AH61" s="43">
        <f t="shared" si="24"/>
        <v>0</v>
      </c>
      <c r="AI61" s="43">
        <f t="shared" si="24"/>
        <v>0</v>
      </c>
      <c r="AJ61" s="43">
        <v>0</v>
      </c>
      <c r="AK61" s="43">
        <f t="shared" si="24"/>
        <v>0</v>
      </c>
      <c r="AL61" s="43">
        <f>AO61</f>
        <v>1.1194394400000001</v>
      </c>
      <c r="AM61" s="43">
        <v>0</v>
      </c>
      <c r="AN61" s="43">
        <v>0</v>
      </c>
      <c r="AO61" s="43">
        <v>1.1194394400000001</v>
      </c>
      <c r="AP61" s="38">
        <v>0</v>
      </c>
      <c r="AQ61" s="38">
        <f t="shared" si="25"/>
        <v>1.1194394400000001</v>
      </c>
      <c r="AR61" s="38">
        <f t="shared" si="16"/>
        <v>0</v>
      </c>
      <c r="AS61" s="38">
        <f t="shared" si="16"/>
        <v>0</v>
      </c>
      <c r="AT61" s="38">
        <f t="shared" si="16"/>
        <v>1.1194394400000001</v>
      </c>
      <c r="AU61" s="38">
        <f t="shared" si="16"/>
        <v>0</v>
      </c>
      <c r="AV61" s="43">
        <f>AY61</f>
        <v>44.455064083561801</v>
      </c>
      <c r="AW61" s="43">
        <v>0</v>
      </c>
      <c r="AX61" s="43">
        <v>0</v>
      </c>
      <c r="AY61" s="43">
        <v>44.455064083561801</v>
      </c>
      <c r="AZ61" s="43">
        <v>0</v>
      </c>
      <c r="BA61" s="43">
        <f t="shared" si="27"/>
        <v>44.455064083561801</v>
      </c>
      <c r="BB61" s="43">
        <v>0</v>
      </c>
      <c r="BC61" s="43">
        <v>0</v>
      </c>
      <c r="BD61" s="43">
        <f t="shared" si="28"/>
        <v>44.455064083561801</v>
      </c>
      <c r="BE61" s="43">
        <v>0</v>
      </c>
      <c r="BF61" s="43">
        <v>0</v>
      </c>
      <c r="BG61" s="43">
        <v>0</v>
      </c>
      <c r="BH61" s="43">
        <v>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</v>
      </c>
      <c r="BO61" s="43">
        <v>0</v>
      </c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8">
        <f t="shared" si="8"/>
        <v>45.574503523561802</v>
      </c>
      <c r="CA61" s="38">
        <f t="shared" si="8"/>
        <v>0</v>
      </c>
      <c r="CB61" s="38">
        <f t="shared" si="8"/>
        <v>0</v>
      </c>
      <c r="CC61" s="38">
        <f t="shared" si="8"/>
        <v>45.574503523561802</v>
      </c>
      <c r="CD61" s="38">
        <f t="shared" si="8"/>
        <v>0</v>
      </c>
      <c r="CE61" s="34">
        <f t="shared" si="9"/>
        <v>45.574503523561802</v>
      </c>
      <c r="CF61" s="34">
        <f t="shared" si="9"/>
        <v>0</v>
      </c>
      <c r="CG61" s="34">
        <f t="shared" si="9"/>
        <v>0</v>
      </c>
      <c r="CH61" s="34">
        <f t="shared" si="9"/>
        <v>45.574503523561802</v>
      </c>
      <c r="CI61" s="34">
        <f t="shared" si="9"/>
        <v>0</v>
      </c>
      <c r="CJ61" s="48" t="s">
        <v>246</v>
      </c>
    </row>
    <row r="62" spans="1:88" s="18" customFormat="1" ht="70.5" customHeight="1" x14ac:dyDescent="0.25">
      <c r="A62" s="49" t="s">
        <v>183</v>
      </c>
      <c r="B62" s="39" t="s">
        <v>192</v>
      </c>
      <c r="C62" s="52" t="s">
        <v>277</v>
      </c>
      <c r="D62" s="35" t="s">
        <v>159</v>
      </c>
      <c r="E62" s="35">
        <v>2022</v>
      </c>
      <c r="F62" s="35">
        <v>2022</v>
      </c>
      <c r="G62" s="35"/>
      <c r="H62" s="38">
        <v>5.2192397465504996</v>
      </c>
      <c r="I62" s="38">
        <v>27.228361679220001</v>
      </c>
      <c r="J62" s="45" t="s">
        <v>196</v>
      </c>
      <c r="K62" s="38">
        <f t="shared" si="30"/>
        <v>5.2192397465504996</v>
      </c>
      <c r="L62" s="38">
        <f t="shared" si="30"/>
        <v>27.228361679220001</v>
      </c>
      <c r="M62" s="45" t="str">
        <f t="shared" si="26"/>
        <v>декабрь 2018 г.</v>
      </c>
      <c r="N62" s="35" t="s">
        <v>152</v>
      </c>
      <c r="O62" s="38">
        <v>0</v>
      </c>
      <c r="P62" s="38">
        <f>35.903637*1.2</f>
        <v>43.084364400000005</v>
      </c>
      <c r="Q62" s="38">
        <v>48.884616948495101</v>
      </c>
      <c r="R62" s="38"/>
      <c r="S62" s="38"/>
      <c r="T62" s="38">
        <v>32.9885004706343</v>
      </c>
      <c r="U62" s="38">
        <f t="shared" si="5"/>
        <v>32.9885004706343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43">
        <v>0</v>
      </c>
      <c r="AF62" s="43">
        <v>0</v>
      </c>
      <c r="AG62" s="43">
        <f t="shared" si="29"/>
        <v>0</v>
      </c>
      <c r="AH62" s="43">
        <f t="shared" si="24"/>
        <v>0</v>
      </c>
      <c r="AI62" s="43">
        <f t="shared" si="24"/>
        <v>0</v>
      </c>
      <c r="AJ62" s="43">
        <f t="shared" si="24"/>
        <v>0</v>
      </c>
      <c r="AK62" s="43">
        <f t="shared" si="24"/>
        <v>0</v>
      </c>
      <c r="AL62" s="43">
        <v>0</v>
      </c>
      <c r="AM62" s="43">
        <v>0</v>
      </c>
      <c r="AN62" s="43">
        <v>0</v>
      </c>
      <c r="AO62" s="43">
        <v>0</v>
      </c>
      <c r="AP62" s="38">
        <v>0</v>
      </c>
      <c r="AQ62" s="38">
        <f t="shared" si="25"/>
        <v>0</v>
      </c>
      <c r="AR62" s="38">
        <f t="shared" ref="AR62:AU63" si="31">AM62</f>
        <v>0</v>
      </c>
      <c r="AS62" s="38">
        <f t="shared" si="31"/>
        <v>0</v>
      </c>
      <c r="AT62" s="38">
        <f t="shared" si="31"/>
        <v>0</v>
      </c>
      <c r="AU62" s="38">
        <f t="shared" si="31"/>
        <v>0</v>
      </c>
      <c r="AV62" s="43">
        <f>AY62</f>
        <v>32.9885004706343</v>
      </c>
      <c r="AW62" s="43">
        <v>0</v>
      </c>
      <c r="AX62" s="43">
        <v>0</v>
      </c>
      <c r="AY62" s="43">
        <f>T62</f>
        <v>32.9885004706343</v>
      </c>
      <c r="AZ62" s="43">
        <v>0</v>
      </c>
      <c r="BA62" s="43">
        <f t="shared" si="27"/>
        <v>32.9885004706343</v>
      </c>
      <c r="BB62" s="43">
        <v>0</v>
      </c>
      <c r="BC62" s="43">
        <v>0</v>
      </c>
      <c r="BD62" s="43">
        <f t="shared" si="28"/>
        <v>32.9885004706343</v>
      </c>
      <c r="BE62" s="43">
        <v>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</v>
      </c>
      <c r="BO62" s="43">
        <v>0</v>
      </c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8">
        <f t="shared" si="8"/>
        <v>32.9885004706343</v>
      </c>
      <c r="CA62" s="38">
        <f t="shared" si="8"/>
        <v>0</v>
      </c>
      <c r="CB62" s="38">
        <f t="shared" si="8"/>
        <v>0</v>
      </c>
      <c r="CC62" s="38">
        <f t="shared" si="8"/>
        <v>32.9885004706343</v>
      </c>
      <c r="CD62" s="38">
        <f t="shared" si="8"/>
        <v>0</v>
      </c>
      <c r="CE62" s="34">
        <f t="shared" si="9"/>
        <v>32.9885004706343</v>
      </c>
      <c r="CF62" s="34">
        <f t="shared" si="9"/>
        <v>0</v>
      </c>
      <c r="CG62" s="34">
        <f t="shared" si="9"/>
        <v>0</v>
      </c>
      <c r="CH62" s="34">
        <f t="shared" si="9"/>
        <v>32.9885004706343</v>
      </c>
      <c r="CI62" s="34">
        <f t="shared" si="9"/>
        <v>0</v>
      </c>
      <c r="CJ62" s="48" t="s">
        <v>246</v>
      </c>
    </row>
    <row r="63" spans="1:88" s="18" customFormat="1" ht="69.75" customHeight="1" x14ac:dyDescent="0.25">
      <c r="A63" s="49" t="s">
        <v>185</v>
      </c>
      <c r="B63" s="39" t="s">
        <v>193</v>
      </c>
      <c r="C63" s="52" t="s">
        <v>278</v>
      </c>
      <c r="D63" s="35" t="s">
        <v>159</v>
      </c>
      <c r="E63" s="35">
        <v>2023</v>
      </c>
      <c r="F63" s="35">
        <v>2023</v>
      </c>
      <c r="G63" s="35"/>
      <c r="H63" s="38">
        <v>4.70658959234515</v>
      </c>
      <c r="I63" s="38">
        <v>25.092810468709001</v>
      </c>
      <c r="J63" s="45" t="s">
        <v>196</v>
      </c>
      <c r="K63" s="38">
        <f t="shared" si="30"/>
        <v>4.70658959234515</v>
      </c>
      <c r="L63" s="38">
        <f t="shared" si="30"/>
        <v>25.092810468709001</v>
      </c>
      <c r="M63" s="45" t="str">
        <f t="shared" si="26"/>
        <v>декабрь 2018 г.</v>
      </c>
      <c r="N63" s="35" t="s">
        <v>152</v>
      </c>
      <c r="O63" s="38">
        <v>0</v>
      </c>
      <c r="P63" s="38">
        <f>58.371432*1.2</f>
        <v>70.045718399999998</v>
      </c>
      <c r="Q63" s="38">
        <v>82.972584593409096</v>
      </c>
      <c r="R63" s="38"/>
      <c r="S63" s="38"/>
      <c r="T63" s="38">
        <v>31.7388267607068</v>
      </c>
      <c r="U63" s="38">
        <f t="shared" si="5"/>
        <v>31.7388267607068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43">
        <v>0</v>
      </c>
      <c r="AF63" s="43">
        <v>0</v>
      </c>
      <c r="AG63" s="43">
        <f t="shared" si="29"/>
        <v>0</v>
      </c>
      <c r="AH63" s="43">
        <f t="shared" si="24"/>
        <v>0</v>
      </c>
      <c r="AI63" s="43">
        <f t="shared" si="24"/>
        <v>0</v>
      </c>
      <c r="AJ63" s="43">
        <f t="shared" si="24"/>
        <v>0</v>
      </c>
      <c r="AK63" s="43"/>
      <c r="AL63" s="43">
        <v>0</v>
      </c>
      <c r="AM63" s="43">
        <v>0</v>
      </c>
      <c r="AN63" s="43">
        <v>0</v>
      </c>
      <c r="AO63" s="43">
        <v>0</v>
      </c>
      <c r="AP63" s="38">
        <v>0</v>
      </c>
      <c r="AQ63" s="38">
        <f t="shared" si="25"/>
        <v>0</v>
      </c>
      <c r="AR63" s="38">
        <f t="shared" si="31"/>
        <v>0</v>
      </c>
      <c r="AS63" s="38">
        <f t="shared" si="31"/>
        <v>0</v>
      </c>
      <c r="AT63" s="38">
        <f t="shared" si="31"/>
        <v>0</v>
      </c>
      <c r="AU63" s="38">
        <f t="shared" si="31"/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f t="shared" si="27"/>
        <v>0</v>
      </c>
      <c r="BB63" s="43">
        <v>0</v>
      </c>
      <c r="BC63" s="43">
        <v>0</v>
      </c>
      <c r="BD63" s="43">
        <f t="shared" si="28"/>
        <v>0</v>
      </c>
      <c r="BE63" s="43">
        <v>0</v>
      </c>
      <c r="BF63" s="43">
        <f>BI63</f>
        <v>31.7388267607068</v>
      </c>
      <c r="BG63" s="43">
        <v>0</v>
      </c>
      <c r="BH63" s="43">
        <v>0</v>
      </c>
      <c r="BI63" s="43">
        <f>T63</f>
        <v>31.7388267607068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8">
        <f t="shared" si="8"/>
        <v>31.7388267607068</v>
      </c>
      <c r="CA63" s="38">
        <f t="shared" si="8"/>
        <v>0</v>
      </c>
      <c r="CB63" s="38">
        <f t="shared" si="8"/>
        <v>0</v>
      </c>
      <c r="CC63" s="38">
        <f t="shared" si="8"/>
        <v>31.7388267607068</v>
      </c>
      <c r="CD63" s="38">
        <f t="shared" si="8"/>
        <v>0</v>
      </c>
      <c r="CE63" s="34">
        <f t="shared" si="9"/>
        <v>31.7388267607068</v>
      </c>
      <c r="CF63" s="34">
        <f t="shared" si="9"/>
        <v>0</v>
      </c>
      <c r="CG63" s="34">
        <f t="shared" si="9"/>
        <v>0</v>
      </c>
      <c r="CH63" s="34">
        <f t="shared" si="9"/>
        <v>31.7388267607068</v>
      </c>
      <c r="CI63" s="34">
        <f t="shared" si="9"/>
        <v>0</v>
      </c>
      <c r="CJ63" s="48" t="s">
        <v>246</v>
      </c>
    </row>
    <row r="64" spans="1:88" s="18" customFormat="1" ht="63" customHeight="1" x14ac:dyDescent="0.25">
      <c r="A64" s="49" t="s">
        <v>187</v>
      </c>
      <c r="B64" s="39" t="s">
        <v>194</v>
      </c>
      <c r="C64" s="52" t="s">
        <v>279</v>
      </c>
      <c r="D64" s="35" t="s">
        <v>159</v>
      </c>
      <c r="E64" s="35">
        <v>2024</v>
      </c>
      <c r="F64" s="35">
        <v>2024</v>
      </c>
      <c r="G64" s="35"/>
      <c r="H64" s="38">
        <v>7.3516323912060004</v>
      </c>
      <c r="I64" s="38">
        <v>39.626848476459003</v>
      </c>
      <c r="J64" s="45" t="s">
        <v>196</v>
      </c>
      <c r="K64" s="38">
        <f t="shared" si="30"/>
        <v>7.3516323912060004</v>
      </c>
      <c r="L64" s="38">
        <f t="shared" si="30"/>
        <v>39.626848476459003</v>
      </c>
      <c r="M64" s="45" t="str">
        <f t="shared" si="26"/>
        <v>декабрь 2018 г.</v>
      </c>
      <c r="N64" s="35" t="s">
        <v>152</v>
      </c>
      <c r="O64" s="38">
        <v>0</v>
      </c>
      <c r="P64" s="38">
        <f>89.90688*1.2</f>
        <v>107.888256</v>
      </c>
      <c r="Q64" s="38">
        <v>133.42207673452299</v>
      </c>
      <c r="R64" s="38"/>
      <c r="S64" s="38"/>
      <c r="T64" s="38">
        <v>52.327693877680602</v>
      </c>
      <c r="U64" s="38">
        <f t="shared" si="5"/>
        <v>52.327693877680602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43">
        <f t="shared" si="29"/>
        <v>0</v>
      </c>
      <c r="AH64" s="43">
        <f t="shared" si="24"/>
        <v>0</v>
      </c>
      <c r="AI64" s="43">
        <f t="shared" si="24"/>
        <v>0</v>
      </c>
      <c r="AJ64" s="43">
        <f t="shared" si="24"/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f t="shared" ref="AQ64:AU79" si="32">AL64</f>
        <v>0</v>
      </c>
      <c r="AR64" s="38">
        <f t="shared" si="32"/>
        <v>0</v>
      </c>
      <c r="AS64" s="38">
        <f t="shared" si="32"/>
        <v>0</v>
      </c>
      <c r="AT64" s="38">
        <f t="shared" si="32"/>
        <v>0</v>
      </c>
      <c r="AU64" s="38">
        <f t="shared" si="32"/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43">
        <f t="shared" si="27"/>
        <v>0</v>
      </c>
      <c r="BB64" s="43">
        <v>0</v>
      </c>
      <c r="BC64" s="43">
        <v>0</v>
      </c>
      <c r="BD64" s="43">
        <f t="shared" si="28"/>
        <v>0</v>
      </c>
      <c r="BE64" s="43">
        <v>0</v>
      </c>
      <c r="BF64" s="38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f>BN64</f>
        <v>52.327693877680602</v>
      </c>
      <c r="BL64" s="38">
        <v>0</v>
      </c>
      <c r="BM64" s="38">
        <v>0</v>
      </c>
      <c r="BN64" s="38">
        <f>T64</f>
        <v>52.327693877680602</v>
      </c>
      <c r="BO64" s="38">
        <v>0</v>
      </c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8">
        <f t="shared" si="8"/>
        <v>52.327693877680602</v>
      </c>
      <c r="CA64" s="38">
        <f t="shared" si="8"/>
        <v>0</v>
      </c>
      <c r="CB64" s="38">
        <f t="shared" si="8"/>
        <v>0</v>
      </c>
      <c r="CC64" s="38">
        <f t="shared" si="8"/>
        <v>52.327693877680602</v>
      </c>
      <c r="CD64" s="38">
        <f t="shared" si="8"/>
        <v>0</v>
      </c>
      <c r="CE64" s="34">
        <f t="shared" si="9"/>
        <v>52.327693877680602</v>
      </c>
      <c r="CF64" s="34">
        <f t="shared" si="9"/>
        <v>0</v>
      </c>
      <c r="CG64" s="34">
        <f t="shared" si="9"/>
        <v>0</v>
      </c>
      <c r="CH64" s="34">
        <f t="shared" si="9"/>
        <v>52.327693877680602</v>
      </c>
      <c r="CI64" s="34">
        <f t="shared" si="9"/>
        <v>0</v>
      </c>
      <c r="CJ64" s="48" t="s">
        <v>246</v>
      </c>
    </row>
    <row r="65" spans="1:88" s="18" customFormat="1" ht="74.25" customHeight="1" x14ac:dyDescent="0.25">
      <c r="A65" s="49" t="s">
        <v>188</v>
      </c>
      <c r="B65" s="39" t="s">
        <v>195</v>
      </c>
      <c r="C65" s="52" t="s">
        <v>293</v>
      </c>
      <c r="D65" s="35" t="s">
        <v>159</v>
      </c>
      <c r="E65" s="35">
        <v>2024</v>
      </c>
      <c r="F65" s="35">
        <v>2024</v>
      </c>
      <c r="G65" s="35"/>
      <c r="H65" s="38">
        <v>2.3561711086830002</v>
      </c>
      <c r="I65" s="38">
        <v>12.389563360116</v>
      </c>
      <c r="J65" s="45" t="s">
        <v>196</v>
      </c>
      <c r="K65" s="38">
        <f t="shared" si="30"/>
        <v>2.3561711086830002</v>
      </c>
      <c r="L65" s="38">
        <f t="shared" si="30"/>
        <v>12.389563360116</v>
      </c>
      <c r="M65" s="45" t="str">
        <f t="shared" si="26"/>
        <v>декабрь 2018 г.</v>
      </c>
      <c r="N65" s="35" t="s">
        <v>152</v>
      </c>
      <c r="O65" s="38">
        <v>0</v>
      </c>
      <c r="P65" s="38">
        <f>26.88609*1.2</f>
        <v>32.263307999999995</v>
      </c>
      <c r="Q65" s="38">
        <v>39.899037349213799</v>
      </c>
      <c r="R65" s="38"/>
      <c r="S65" s="38"/>
      <c r="T65" s="41">
        <v>16.360556130811698</v>
      </c>
      <c r="U65" s="38">
        <f t="shared" si="5"/>
        <v>16.360556130811698</v>
      </c>
      <c r="V65" s="38">
        <v>0</v>
      </c>
      <c r="W65" s="38">
        <v>0</v>
      </c>
      <c r="X65" s="38">
        <v>0</v>
      </c>
      <c r="Y65" s="38">
        <v>0</v>
      </c>
      <c r="Z65" s="35">
        <v>0</v>
      </c>
      <c r="AA65" s="38">
        <v>0</v>
      </c>
      <c r="AB65" s="38">
        <f>AE65</f>
        <v>0</v>
      </c>
      <c r="AC65" s="38">
        <v>0</v>
      </c>
      <c r="AD65" s="38">
        <v>0</v>
      </c>
      <c r="AE65" s="43">
        <v>0</v>
      </c>
      <c r="AF65" s="43">
        <v>0</v>
      </c>
      <c r="AG65" s="43">
        <f t="shared" si="29"/>
        <v>0</v>
      </c>
      <c r="AH65" s="43">
        <f t="shared" si="24"/>
        <v>0</v>
      </c>
      <c r="AI65" s="43">
        <f t="shared" si="24"/>
        <v>0</v>
      </c>
      <c r="AJ65" s="43">
        <f t="shared" si="24"/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38">
        <v>0</v>
      </c>
      <c r="AQ65" s="38">
        <f t="shared" si="32"/>
        <v>0</v>
      </c>
      <c r="AR65" s="38">
        <f t="shared" si="32"/>
        <v>0</v>
      </c>
      <c r="AS65" s="38">
        <f t="shared" si="32"/>
        <v>0</v>
      </c>
      <c r="AT65" s="38">
        <f t="shared" si="32"/>
        <v>0</v>
      </c>
      <c r="AU65" s="38">
        <f t="shared" si="32"/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f t="shared" si="27"/>
        <v>0</v>
      </c>
      <c r="BB65" s="43">
        <v>0</v>
      </c>
      <c r="BC65" s="43">
        <v>0</v>
      </c>
      <c r="BD65" s="43">
        <f t="shared" si="28"/>
        <v>0</v>
      </c>
      <c r="BE65" s="43">
        <v>0</v>
      </c>
      <c r="BF65" s="43">
        <v>0</v>
      </c>
      <c r="BG65" s="43">
        <v>0</v>
      </c>
      <c r="BH65" s="43">
        <v>0</v>
      </c>
      <c r="BI65" s="43">
        <v>0</v>
      </c>
      <c r="BJ65" s="43">
        <v>0</v>
      </c>
      <c r="BK65" s="38">
        <f>BN65</f>
        <v>16.360556130811698</v>
      </c>
      <c r="BL65" s="38">
        <v>0</v>
      </c>
      <c r="BM65" s="38">
        <v>0</v>
      </c>
      <c r="BN65" s="38">
        <f>T65</f>
        <v>16.360556130811698</v>
      </c>
      <c r="BO65" s="38">
        <v>0</v>
      </c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38">
        <f t="shared" si="8"/>
        <v>16.360556130811698</v>
      </c>
      <c r="CA65" s="38">
        <f t="shared" si="8"/>
        <v>0</v>
      </c>
      <c r="CB65" s="38">
        <f t="shared" si="8"/>
        <v>0</v>
      </c>
      <c r="CC65" s="38">
        <f t="shared" si="8"/>
        <v>16.360556130811698</v>
      </c>
      <c r="CD65" s="38">
        <f t="shared" si="8"/>
        <v>0</v>
      </c>
      <c r="CE65" s="34">
        <f t="shared" si="9"/>
        <v>16.360556130811698</v>
      </c>
      <c r="CF65" s="34">
        <f t="shared" si="9"/>
        <v>0</v>
      </c>
      <c r="CG65" s="34">
        <f t="shared" si="9"/>
        <v>0</v>
      </c>
      <c r="CH65" s="34">
        <f t="shared" si="9"/>
        <v>16.360556130811698</v>
      </c>
      <c r="CI65" s="34">
        <f t="shared" si="9"/>
        <v>0</v>
      </c>
      <c r="CJ65" s="48" t="s">
        <v>246</v>
      </c>
    </row>
    <row r="66" spans="1:88" s="18" customFormat="1" ht="74.25" customHeight="1" x14ac:dyDescent="0.25">
      <c r="A66" s="49" t="s">
        <v>190</v>
      </c>
      <c r="B66" s="39" t="s">
        <v>301</v>
      </c>
      <c r="C66" s="52" t="s">
        <v>302</v>
      </c>
      <c r="D66" s="35" t="s">
        <v>159</v>
      </c>
      <c r="E66" s="35">
        <v>2020</v>
      </c>
      <c r="F66" s="35">
        <v>2020</v>
      </c>
      <c r="G66" s="35"/>
      <c r="H66" s="38" t="s">
        <v>152</v>
      </c>
      <c r="I66" s="38" t="s">
        <v>152</v>
      </c>
      <c r="J66" s="38" t="s">
        <v>152</v>
      </c>
      <c r="K66" s="38">
        <v>13.06337409666</v>
      </c>
      <c r="L66" s="38">
        <v>64.457463472200004</v>
      </c>
      <c r="M66" s="45" t="s">
        <v>305</v>
      </c>
      <c r="N66" s="35" t="s">
        <v>152</v>
      </c>
      <c r="O66" s="38" t="s">
        <v>152</v>
      </c>
      <c r="P66" s="38">
        <f>69.036*1.2</f>
        <v>82.843199999999996</v>
      </c>
      <c r="Q66" s="38">
        <f>P66</f>
        <v>82.843199999999996</v>
      </c>
      <c r="R66" s="38"/>
      <c r="S66" s="38"/>
      <c r="T66" s="41" t="s">
        <v>152</v>
      </c>
      <c r="U66" s="38">
        <v>64.457463472200004</v>
      </c>
      <c r="V66" s="38">
        <v>0</v>
      </c>
      <c r="W66" s="38">
        <f>Q66</f>
        <v>82.843199999999996</v>
      </c>
      <c r="X66" s="38">
        <v>0</v>
      </c>
      <c r="Y66" s="38">
        <v>0</v>
      </c>
      <c r="Z66" s="35">
        <v>0</v>
      </c>
      <c r="AA66" s="38">
        <v>0</v>
      </c>
      <c r="AB66" s="38" t="s">
        <v>152</v>
      </c>
      <c r="AC66" s="38" t="s">
        <v>152</v>
      </c>
      <c r="AD66" s="38" t="s">
        <v>152</v>
      </c>
      <c r="AE66" s="38" t="s">
        <v>152</v>
      </c>
      <c r="AF66" s="38" t="s">
        <v>152</v>
      </c>
      <c r="AG66" s="43">
        <f>AJ66</f>
        <v>64.457463472200004</v>
      </c>
      <c r="AH66" s="43">
        <v>0</v>
      </c>
      <c r="AI66" s="43">
        <v>0</v>
      </c>
      <c r="AJ66" s="43">
        <f>L66</f>
        <v>64.457463472200004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38">
        <v>0</v>
      </c>
      <c r="AQ66" s="38">
        <f t="shared" si="32"/>
        <v>0</v>
      </c>
      <c r="AR66" s="38">
        <f t="shared" si="32"/>
        <v>0</v>
      </c>
      <c r="AS66" s="38">
        <f t="shared" si="32"/>
        <v>0</v>
      </c>
      <c r="AT66" s="38">
        <f t="shared" si="32"/>
        <v>0</v>
      </c>
      <c r="AU66" s="38">
        <f t="shared" si="32"/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f t="shared" si="27"/>
        <v>0</v>
      </c>
      <c r="BB66" s="43">
        <v>0</v>
      </c>
      <c r="BC66" s="43">
        <v>0</v>
      </c>
      <c r="BD66" s="43">
        <f t="shared" si="28"/>
        <v>0</v>
      </c>
      <c r="BE66" s="43">
        <v>0</v>
      </c>
      <c r="BF66" s="43">
        <v>0</v>
      </c>
      <c r="BG66" s="43">
        <v>0</v>
      </c>
      <c r="BH66" s="43">
        <v>0</v>
      </c>
      <c r="BI66" s="43">
        <v>0</v>
      </c>
      <c r="BJ66" s="43">
        <v>0</v>
      </c>
      <c r="BK66" s="38">
        <f>BN66</f>
        <v>0</v>
      </c>
      <c r="BL66" s="38">
        <v>0</v>
      </c>
      <c r="BM66" s="38">
        <v>0</v>
      </c>
      <c r="BN66" s="38">
        <v>0</v>
      </c>
      <c r="BO66" s="38">
        <v>0</v>
      </c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38" t="s">
        <v>152</v>
      </c>
      <c r="CA66" s="38" t="s">
        <v>152</v>
      </c>
      <c r="CB66" s="38" t="s">
        <v>152</v>
      </c>
      <c r="CC66" s="38" t="s">
        <v>152</v>
      </c>
      <c r="CD66" s="38" t="s">
        <v>152</v>
      </c>
      <c r="CE66" s="34">
        <f t="shared" si="9"/>
        <v>64.457463472200004</v>
      </c>
      <c r="CF66" s="34">
        <f t="shared" si="9"/>
        <v>0</v>
      </c>
      <c r="CG66" s="34">
        <f t="shared" si="9"/>
        <v>0</v>
      </c>
      <c r="CH66" s="34">
        <f t="shared" si="9"/>
        <v>64.457463472200004</v>
      </c>
      <c r="CI66" s="34">
        <f t="shared" si="9"/>
        <v>0</v>
      </c>
      <c r="CJ66" s="48" t="s">
        <v>246</v>
      </c>
    </row>
    <row r="67" spans="1:88" s="18" customFormat="1" ht="74.25" customHeight="1" x14ac:dyDescent="0.25">
      <c r="A67" s="49" t="s">
        <v>191</v>
      </c>
      <c r="B67" s="39" t="s">
        <v>303</v>
      </c>
      <c r="C67" s="52" t="s">
        <v>304</v>
      </c>
      <c r="D67" s="35" t="s">
        <v>159</v>
      </c>
      <c r="E67" s="35">
        <v>2020</v>
      </c>
      <c r="F67" s="35">
        <v>2020</v>
      </c>
      <c r="G67" s="35"/>
      <c r="H67" s="38" t="s">
        <v>152</v>
      </c>
      <c r="I67" s="38" t="s">
        <v>152</v>
      </c>
      <c r="J67" s="38" t="s">
        <v>152</v>
      </c>
      <c r="K67" s="38">
        <v>0.64183010496000004</v>
      </c>
      <c r="L67" s="38">
        <f>AG67</f>
        <v>4.1342788672199999</v>
      </c>
      <c r="M67" s="45" t="s">
        <v>305</v>
      </c>
      <c r="N67" s="35" t="s">
        <v>152</v>
      </c>
      <c r="O67" s="38" t="s">
        <v>152</v>
      </c>
      <c r="P67" s="38" t="str">
        <f>I67</f>
        <v>нд</v>
      </c>
      <c r="Q67" s="38" t="str">
        <f>P67</f>
        <v>нд</v>
      </c>
      <c r="R67" s="38"/>
      <c r="S67" s="38"/>
      <c r="T67" s="41" t="s">
        <v>152</v>
      </c>
      <c r="U67" s="38">
        <v>4.1342788672199999</v>
      </c>
      <c r="V67" s="38">
        <v>0</v>
      </c>
      <c r="W67" s="38" t="str">
        <f>Q67</f>
        <v>нд</v>
      </c>
      <c r="X67" s="38">
        <v>0</v>
      </c>
      <c r="Y67" s="38">
        <v>0</v>
      </c>
      <c r="Z67" s="35">
        <v>0</v>
      </c>
      <c r="AA67" s="38">
        <v>0</v>
      </c>
      <c r="AB67" s="38" t="s">
        <v>152</v>
      </c>
      <c r="AC67" s="38" t="s">
        <v>152</v>
      </c>
      <c r="AD67" s="38" t="s">
        <v>152</v>
      </c>
      <c r="AE67" s="38" t="s">
        <v>152</v>
      </c>
      <c r="AF67" s="38" t="s">
        <v>152</v>
      </c>
      <c r="AG67" s="43">
        <f>AJ67</f>
        <v>4.1342788672199999</v>
      </c>
      <c r="AH67" s="43">
        <v>0</v>
      </c>
      <c r="AI67" s="43">
        <v>0</v>
      </c>
      <c r="AJ67" s="43">
        <v>4.1342788672199999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38">
        <v>0</v>
      </c>
      <c r="AQ67" s="38">
        <f t="shared" si="32"/>
        <v>0</v>
      </c>
      <c r="AR67" s="38">
        <f t="shared" si="32"/>
        <v>0</v>
      </c>
      <c r="AS67" s="38">
        <f t="shared" si="32"/>
        <v>0</v>
      </c>
      <c r="AT67" s="38">
        <f t="shared" si="32"/>
        <v>0</v>
      </c>
      <c r="AU67" s="38">
        <f t="shared" si="32"/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f t="shared" si="27"/>
        <v>0</v>
      </c>
      <c r="BB67" s="43">
        <v>0</v>
      </c>
      <c r="BC67" s="43">
        <v>0</v>
      </c>
      <c r="BD67" s="43">
        <f t="shared" si="28"/>
        <v>0</v>
      </c>
      <c r="BE67" s="43">
        <v>0</v>
      </c>
      <c r="BF67" s="43">
        <v>0</v>
      </c>
      <c r="BG67" s="43">
        <v>0</v>
      </c>
      <c r="BH67" s="43">
        <v>0</v>
      </c>
      <c r="BI67" s="43">
        <v>0</v>
      </c>
      <c r="BJ67" s="43">
        <v>0</v>
      </c>
      <c r="BK67" s="38">
        <f>BN67</f>
        <v>0</v>
      </c>
      <c r="BL67" s="38">
        <v>0</v>
      </c>
      <c r="BM67" s="38">
        <v>0</v>
      </c>
      <c r="BN67" s="38">
        <v>0</v>
      </c>
      <c r="BO67" s="38">
        <v>0</v>
      </c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38" t="s">
        <v>152</v>
      </c>
      <c r="CA67" s="38" t="s">
        <v>152</v>
      </c>
      <c r="CB67" s="38" t="s">
        <v>152</v>
      </c>
      <c r="CC67" s="38" t="s">
        <v>152</v>
      </c>
      <c r="CD67" s="38" t="s">
        <v>152</v>
      </c>
      <c r="CE67" s="34">
        <f t="shared" si="9"/>
        <v>4.1342788672199999</v>
      </c>
      <c r="CF67" s="34">
        <f t="shared" si="9"/>
        <v>0</v>
      </c>
      <c r="CG67" s="34">
        <f t="shared" si="9"/>
        <v>0</v>
      </c>
      <c r="CH67" s="34">
        <f t="shared" si="9"/>
        <v>4.1342788672199999</v>
      </c>
      <c r="CI67" s="34">
        <f t="shared" si="9"/>
        <v>0</v>
      </c>
      <c r="CJ67" s="48" t="s">
        <v>246</v>
      </c>
    </row>
    <row r="68" spans="1:88" s="18" customFormat="1" ht="63" x14ac:dyDescent="0.25">
      <c r="A68" s="36" t="s">
        <v>108</v>
      </c>
      <c r="B68" s="37" t="s">
        <v>109</v>
      </c>
      <c r="C68" s="35" t="s">
        <v>160</v>
      </c>
      <c r="D68" s="35" t="s">
        <v>152</v>
      </c>
      <c r="E68" s="35" t="s">
        <v>152</v>
      </c>
      <c r="F68" s="35" t="s">
        <v>152</v>
      </c>
      <c r="G68" s="35" t="s">
        <v>152</v>
      </c>
      <c r="H68" s="38">
        <f>H69+H71</f>
        <v>0.69761196824416627</v>
      </c>
      <c r="I68" s="38">
        <f t="shared" ref="I68:BT68" si="33">I69+I71</f>
        <v>7.2465999237772003</v>
      </c>
      <c r="J68" s="38" t="s">
        <v>152</v>
      </c>
      <c r="K68" s="38">
        <f t="shared" si="33"/>
        <v>0.35182300149152002</v>
      </c>
      <c r="L68" s="38">
        <f t="shared" si="33"/>
        <v>3.6904051051</v>
      </c>
      <c r="M68" s="38">
        <f t="shared" si="33"/>
        <v>85652</v>
      </c>
      <c r="N68" s="38" t="s">
        <v>152</v>
      </c>
      <c r="O68" s="38">
        <f t="shared" si="33"/>
        <v>0</v>
      </c>
      <c r="P68" s="38" t="s">
        <v>152</v>
      </c>
      <c r="Q68" s="38" t="s">
        <v>152</v>
      </c>
      <c r="R68" s="38" t="e">
        <f t="shared" si="33"/>
        <v>#VALUE!</v>
      </c>
      <c r="S68" s="38" t="e">
        <f t="shared" si="33"/>
        <v>#VALUE!</v>
      </c>
      <c r="T68" s="38">
        <f t="shared" si="33"/>
        <v>0.65791806711624001</v>
      </c>
      <c r="U68" s="38">
        <f t="shared" si="5"/>
        <v>0.65791806711624001</v>
      </c>
      <c r="V68" s="38">
        <f t="shared" si="33"/>
        <v>0</v>
      </c>
      <c r="W68" s="38">
        <f t="shared" si="33"/>
        <v>0</v>
      </c>
      <c r="X68" s="38">
        <f t="shared" si="33"/>
        <v>0.33874080000000001</v>
      </c>
      <c r="Y68" s="38">
        <f t="shared" si="33"/>
        <v>0</v>
      </c>
      <c r="Z68" s="38">
        <f t="shared" si="33"/>
        <v>0</v>
      </c>
      <c r="AA68" s="38">
        <f t="shared" si="33"/>
        <v>0</v>
      </c>
      <c r="AB68" s="38">
        <f>SUM(AB69:AB71)</f>
        <v>10.8542110758804</v>
      </c>
      <c r="AC68" s="38">
        <f>SUM(AC69:AC71)</f>
        <v>0</v>
      </c>
      <c r="AD68" s="38">
        <f>SUM(AD69:AD71)</f>
        <v>0</v>
      </c>
      <c r="AE68" s="38">
        <f>SUM(AE69:AE71)</f>
        <v>10.8542110758804</v>
      </c>
      <c r="AF68" s="38">
        <f>SUM(AF69:AF71)</f>
        <v>0</v>
      </c>
      <c r="AG68" s="38">
        <f>AB68</f>
        <v>10.8542110758804</v>
      </c>
      <c r="AH68" s="38">
        <f t="shared" si="33"/>
        <v>0</v>
      </c>
      <c r="AI68" s="38">
        <f t="shared" si="33"/>
        <v>0</v>
      </c>
      <c r="AJ68" s="38">
        <f t="shared" si="33"/>
        <v>6.9705310758804</v>
      </c>
      <c r="AK68" s="38">
        <f t="shared" si="33"/>
        <v>0</v>
      </c>
      <c r="AL68" s="38">
        <f>AL70</f>
        <v>0.76319999999999999</v>
      </c>
      <c r="AM68" s="38">
        <f t="shared" si="33"/>
        <v>0</v>
      </c>
      <c r="AN68" s="38">
        <f t="shared" si="33"/>
        <v>0</v>
      </c>
      <c r="AO68" s="38">
        <f>AO70</f>
        <v>0.76319999999999999</v>
      </c>
      <c r="AP68" s="38">
        <v>0</v>
      </c>
      <c r="AQ68" s="38">
        <f>AQ70</f>
        <v>0.76319999999999999</v>
      </c>
      <c r="AR68" s="38">
        <f t="shared" si="32"/>
        <v>0</v>
      </c>
      <c r="AS68" s="38">
        <f t="shared" si="32"/>
        <v>0</v>
      </c>
      <c r="AT68" s="38">
        <f>AT70</f>
        <v>0.76319999999999999</v>
      </c>
      <c r="AU68" s="38">
        <f t="shared" si="32"/>
        <v>0</v>
      </c>
      <c r="AV68" s="38">
        <f>AV69+AV71+AV70</f>
        <v>47.200800000000001</v>
      </c>
      <c r="AW68" s="38">
        <f t="shared" ref="AW68:BE68" si="34">AW69+AW71+AW70</f>
        <v>0</v>
      </c>
      <c r="AX68" s="38">
        <f t="shared" si="34"/>
        <v>0</v>
      </c>
      <c r="AY68" s="38">
        <f t="shared" si="34"/>
        <v>47.200800000000001</v>
      </c>
      <c r="AZ68" s="38">
        <f t="shared" si="34"/>
        <v>0</v>
      </c>
      <c r="BA68" s="38">
        <f t="shared" si="34"/>
        <v>47.200800000000001</v>
      </c>
      <c r="BB68" s="38">
        <f t="shared" si="34"/>
        <v>0</v>
      </c>
      <c r="BC68" s="38">
        <f t="shared" si="34"/>
        <v>0</v>
      </c>
      <c r="BD68" s="38">
        <f t="shared" si="34"/>
        <v>47.200800000000001</v>
      </c>
      <c r="BE68" s="38">
        <f t="shared" si="34"/>
        <v>0</v>
      </c>
      <c r="BF68" s="38">
        <f t="shared" si="33"/>
        <v>0</v>
      </c>
      <c r="BG68" s="38">
        <f t="shared" si="33"/>
        <v>0</v>
      </c>
      <c r="BH68" s="38">
        <f t="shared" si="33"/>
        <v>0</v>
      </c>
      <c r="BI68" s="38">
        <f t="shared" si="33"/>
        <v>0</v>
      </c>
      <c r="BJ68" s="43">
        <v>0</v>
      </c>
      <c r="BK68" s="38">
        <f t="shared" si="33"/>
        <v>0</v>
      </c>
      <c r="BL68" s="38">
        <f t="shared" si="33"/>
        <v>0</v>
      </c>
      <c r="BM68" s="38">
        <f t="shared" si="33"/>
        <v>0</v>
      </c>
      <c r="BN68" s="38">
        <f t="shared" si="33"/>
        <v>0</v>
      </c>
      <c r="BO68" s="38">
        <f t="shared" si="33"/>
        <v>0</v>
      </c>
      <c r="BP68" s="38" t="e">
        <f t="shared" si="33"/>
        <v>#VALUE!</v>
      </c>
      <c r="BQ68" s="38" t="e">
        <f t="shared" si="33"/>
        <v>#VALUE!</v>
      </c>
      <c r="BR68" s="38" t="e">
        <f t="shared" si="33"/>
        <v>#VALUE!</v>
      </c>
      <c r="BS68" s="38" t="e">
        <f t="shared" si="33"/>
        <v>#VALUE!</v>
      </c>
      <c r="BT68" s="38" t="e">
        <f t="shared" si="33"/>
        <v>#VALUE!</v>
      </c>
      <c r="BU68" s="38" t="e">
        <f>BU69+BU71</f>
        <v>#VALUE!</v>
      </c>
      <c r="BV68" s="38" t="e">
        <f>BV69+BV71</f>
        <v>#VALUE!</v>
      </c>
      <c r="BW68" s="38" t="e">
        <f>BW69+BW71</f>
        <v>#VALUE!</v>
      </c>
      <c r="BX68" s="38" t="e">
        <f>BX69+BX71</f>
        <v>#VALUE!</v>
      </c>
      <c r="BY68" s="38" t="e">
        <f>BY69+BY71</f>
        <v>#VALUE!</v>
      </c>
      <c r="BZ68" s="38">
        <f t="shared" ref="BZ68:CD110" si="35">BK68+BF68+AV68+AL68+AB68</f>
        <v>58.818211075880399</v>
      </c>
      <c r="CA68" s="38">
        <f t="shared" si="35"/>
        <v>0</v>
      </c>
      <c r="CB68" s="38">
        <f t="shared" si="35"/>
        <v>0</v>
      </c>
      <c r="CC68" s="38">
        <f t="shared" si="35"/>
        <v>58.818211075880399</v>
      </c>
      <c r="CD68" s="38">
        <f t="shared" si="35"/>
        <v>0</v>
      </c>
      <c r="CE68" s="34">
        <f t="shared" si="9"/>
        <v>58.818211075880399</v>
      </c>
      <c r="CF68" s="34">
        <f t="shared" si="9"/>
        <v>0</v>
      </c>
      <c r="CG68" s="34">
        <f t="shared" si="9"/>
        <v>0</v>
      </c>
      <c r="CH68" s="34">
        <f t="shared" si="9"/>
        <v>54.9345310758804</v>
      </c>
      <c r="CI68" s="34">
        <f t="shared" si="9"/>
        <v>0</v>
      </c>
      <c r="CJ68" s="35" t="s">
        <v>152</v>
      </c>
    </row>
    <row r="69" spans="1:88" s="18" customFormat="1" ht="60.75" customHeight="1" x14ac:dyDescent="0.25">
      <c r="A69" s="49" t="s">
        <v>171</v>
      </c>
      <c r="B69" s="39" t="s">
        <v>205</v>
      </c>
      <c r="C69" s="52" t="s">
        <v>257</v>
      </c>
      <c r="D69" s="35" t="s">
        <v>159</v>
      </c>
      <c r="E69" s="35">
        <v>2020</v>
      </c>
      <c r="F69" s="35">
        <v>2020</v>
      </c>
      <c r="G69" s="35">
        <v>2019</v>
      </c>
      <c r="H69" s="38">
        <v>7.5386117595208302E-2</v>
      </c>
      <c r="I69" s="38">
        <v>0.54601966540000002</v>
      </c>
      <c r="J69" s="45" t="s">
        <v>196</v>
      </c>
      <c r="K69" s="44">
        <f>0.38421075*1.18/10+(0.42035539)*0.323273049843987*1.18*1.065</f>
        <v>0.21610928979149574</v>
      </c>
      <c r="L69" s="44">
        <f>1.79080694/10+(2.04895126)*1.065</f>
        <v>2.3612137859</v>
      </c>
      <c r="M69" s="40">
        <v>42826</v>
      </c>
      <c r="N69" s="35" t="s">
        <v>152</v>
      </c>
      <c r="O69" s="29">
        <v>0</v>
      </c>
      <c r="P69" s="38" t="s">
        <v>152</v>
      </c>
      <c r="Q69" s="38" t="s">
        <v>152</v>
      </c>
      <c r="R69" s="38" t="s">
        <v>152</v>
      </c>
      <c r="S69" s="38" t="s">
        <v>152</v>
      </c>
      <c r="T69" s="38">
        <v>0.6086916175032</v>
      </c>
      <c r="U69" s="38">
        <f t="shared" si="5"/>
        <v>0.6086916175032</v>
      </c>
      <c r="V69" s="44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f>AE69</f>
        <v>0.6086916175032</v>
      </c>
      <c r="AC69" s="38">
        <v>0</v>
      </c>
      <c r="AD69" s="38">
        <v>0</v>
      </c>
      <c r="AE69" s="38">
        <f>T69</f>
        <v>0.6086916175032</v>
      </c>
      <c r="AF69" s="38">
        <v>0</v>
      </c>
      <c r="AG69" s="38">
        <f>AJ69</f>
        <v>0.6086916175032</v>
      </c>
      <c r="AH69" s="38">
        <v>0</v>
      </c>
      <c r="AI69" s="38">
        <v>0</v>
      </c>
      <c r="AJ69" s="38">
        <f>AE69</f>
        <v>0.6086916175032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f t="shared" si="32"/>
        <v>0</v>
      </c>
      <c r="AR69" s="38">
        <f t="shared" si="32"/>
        <v>0</v>
      </c>
      <c r="AS69" s="38">
        <f t="shared" si="32"/>
        <v>0</v>
      </c>
      <c r="AT69" s="38">
        <f t="shared" si="32"/>
        <v>0</v>
      </c>
      <c r="AU69" s="38">
        <f t="shared" si="32"/>
        <v>0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f>AV69</f>
        <v>0</v>
      </c>
      <c r="BB69" s="38">
        <f t="shared" ref="BB69:BE71" si="36">AW69</f>
        <v>0</v>
      </c>
      <c r="BC69" s="38">
        <f t="shared" si="36"/>
        <v>0</v>
      </c>
      <c r="BD69" s="38">
        <f t="shared" si="36"/>
        <v>0</v>
      </c>
      <c r="BE69" s="38">
        <f t="shared" si="36"/>
        <v>0</v>
      </c>
      <c r="BF69" s="38">
        <v>0</v>
      </c>
      <c r="BG69" s="38">
        <v>0</v>
      </c>
      <c r="BH69" s="38">
        <v>0</v>
      </c>
      <c r="BI69" s="38">
        <v>0</v>
      </c>
      <c r="BJ69" s="38">
        <v>0</v>
      </c>
      <c r="BK69" s="38">
        <v>0</v>
      </c>
      <c r="BL69" s="38">
        <v>0</v>
      </c>
      <c r="BM69" s="38">
        <v>0</v>
      </c>
      <c r="BN69" s="38">
        <v>0</v>
      </c>
      <c r="BO69" s="38">
        <v>0</v>
      </c>
      <c r="BP69" s="35" t="s">
        <v>152</v>
      </c>
      <c r="BQ69" s="35" t="s">
        <v>152</v>
      </c>
      <c r="BR69" s="35" t="s">
        <v>152</v>
      </c>
      <c r="BS69" s="35" t="s">
        <v>152</v>
      </c>
      <c r="BT69" s="35" t="s">
        <v>152</v>
      </c>
      <c r="BU69" s="35" t="s">
        <v>152</v>
      </c>
      <c r="BV69" s="35" t="s">
        <v>152</v>
      </c>
      <c r="BW69" s="35" t="s">
        <v>152</v>
      </c>
      <c r="BX69" s="35" t="s">
        <v>152</v>
      </c>
      <c r="BY69" s="35" t="s">
        <v>152</v>
      </c>
      <c r="BZ69" s="38">
        <f t="shared" si="35"/>
        <v>0.6086916175032</v>
      </c>
      <c r="CA69" s="38">
        <f t="shared" si="35"/>
        <v>0</v>
      </c>
      <c r="CB69" s="38">
        <f t="shared" si="35"/>
        <v>0</v>
      </c>
      <c r="CC69" s="38">
        <f t="shared" si="35"/>
        <v>0.6086916175032</v>
      </c>
      <c r="CD69" s="38">
        <f t="shared" si="35"/>
        <v>0</v>
      </c>
      <c r="CE69" s="34">
        <f t="shared" si="9"/>
        <v>0.6086916175032</v>
      </c>
      <c r="CF69" s="34">
        <f t="shared" si="9"/>
        <v>0</v>
      </c>
      <c r="CG69" s="34">
        <f t="shared" si="9"/>
        <v>0</v>
      </c>
      <c r="CH69" s="34">
        <f t="shared" si="9"/>
        <v>0.6086916175032</v>
      </c>
      <c r="CI69" s="34">
        <f t="shared" si="9"/>
        <v>0</v>
      </c>
      <c r="CJ69" s="42" t="s">
        <v>174</v>
      </c>
    </row>
    <row r="70" spans="1:88" s="18" customFormat="1" ht="60.75" customHeight="1" x14ac:dyDescent="0.25">
      <c r="A70" s="49" t="s">
        <v>172</v>
      </c>
      <c r="B70" s="39" t="s">
        <v>281</v>
      </c>
      <c r="C70" s="52" t="s">
        <v>258</v>
      </c>
      <c r="D70" s="35" t="s">
        <v>159</v>
      </c>
      <c r="E70" s="35">
        <v>2020</v>
      </c>
      <c r="F70" s="35">
        <v>2020</v>
      </c>
      <c r="G70" s="35"/>
      <c r="H70" s="38">
        <v>0.97127937336814596</v>
      </c>
      <c r="I70" s="38">
        <v>3.88368</v>
      </c>
      <c r="J70" s="45" t="s">
        <v>196</v>
      </c>
      <c r="K70" s="44">
        <f>H70</f>
        <v>0.97127937336814596</v>
      </c>
      <c r="L70" s="44">
        <f>I70</f>
        <v>3.88368</v>
      </c>
      <c r="M70" s="40" t="str">
        <f>J70</f>
        <v>декабрь 2018 г.</v>
      </c>
      <c r="N70" s="35" t="s">
        <v>152</v>
      </c>
      <c r="O70" s="29">
        <v>0</v>
      </c>
      <c r="P70" s="38" t="s">
        <v>152</v>
      </c>
      <c r="Q70" s="38" t="s">
        <v>152</v>
      </c>
      <c r="R70" s="38"/>
      <c r="S70" s="38"/>
      <c r="T70" s="38">
        <f>I70</f>
        <v>3.88368</v>
      </c>
      <c r="U70" s="38">
        <f t="shared" si="5"/>
        <v>3.88368</v>
      </c>
      <c r="V70" s="44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f>AE70</f>
        <v>3.88368</v>
      </c>
      <c r="AC70" s="38">
        <v>0</v>
      </c>
      <c r="AD70" s="38">
        <v>0</v>
      </c>
      <c r="AE70" s="38">
        <f>I70</f>
        <v>3.88368</v>
      </c>
      <c r="AF70" s="38">
        <v>0</v>
      </c>
      <c r="AG70" s="38">
        <f>AJ70</f>
        <v>3.88368</v>
      </c>
      <c r="AH70" s="38">
        <v>0</v>
      </c>
      <c r="AI70" s="38">
        <v>0</v>
      </c>
      <c r="AJ70" s="38">
        <f>AE70</f>
        <v>3.88368</v>
      </c>
      <c r="AK70" s="38">
        <v>0</v>
      </c>
      <c r="AL70" s="38">
        <f>AO70</f>
        <v>0.76319999999999999</v>
      </c>
      <c r="AM70" s="38">
        <v>0</v>
      </c>
      <c r="AN70" s="38">
        <v>0</v>
      </c>
      <c r="AO70" s="38">
        <f>AT70</f>
        <v>0.76319999999999999</v>
      </c>
      <c r="AP70" s="38">
        <v>0</v>
      </c>
      <c r="AQ70" s="38">
        <f>AT70</f>
        <v>0.76319999999999999</v>
      </c>
      <c r="AR70" s="38">
        <f t="shared" si="32"/>
        <v>0</v>
      </c>
      <c r="AS70" s="38">
        <v>0</v>
      </c>
      <c r="AT70" s="38">
        <v>0.76319999999999999</v>
      </c>
      <c r="AU70" s="38">
        <v>0</v>
      </c>
      <c r="AV70" s="38">
        <f>AY70</f>
        <v>47.200800000000001</v>
      </c>
      <c r="AW70" s="38">
        <v>0</v>
      </c>
      <c r="AX70" s="38">
        <v>0</v>
      </c>
      <c r="AY70" s="38">
        <v>47.200800000000001</v>
      </c>
      <c r="AZ70" s="38">
        <v>0</v>
      </c>
      <c r="BA70" s="38">
        <f>AV70</f>
        <v>47.200800000000001</v>
      </c>
      <c r="BB70" s="38">
        <f t="shared" si="36"/>
        <v>0</v>
      </c>
      <c r="BC70" s="38">
        <f t="shared" si="36"/>
        <v>0</v>
      </c>
      <c r="BD70" s="38">
        <f t="shared" si="36"/>
        <v>47.200800000000001</v>
      </c>
      <c r="BE70" s="38">
        <f t="shared" si="36"/>
        <v>0</v>
      </c>
      <c r="BF70" s="38">
        <v>0</v>
      </c>
      <c r="BG70" s="38">
        <v>0</v>
      </c>
      <c r="BH70" s="38">
        <v>0</v>
      </c>
      <c r="BI70" s="38">
        <v>0</v>
      </c>
      <c r="BJ70" s="38">
        <v>0</v>
      </c>
      <c r="BK70" s="38">
        <v>0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0</v>
      </c>
      <c r="BR70" s="38">
        <v>0</v>
      </c>
      <c r="BS70" s="38">
        <v>0</v>
      </c>
      <c r="BT70" s="38">
        <v>0</v>
      </c>
      <c r="BU70" s="38">
        <v>0</v>
      </c>
      <c r="BV70" s="38">
        <v>0</v>
      </c>
      <c r="BW70" s="38">
        <v>0</v>
      </c>
      <c r="BX70" s="38">
        <v>0</v>
      </c>
      <c r="BY70" s="38">
        <v>0</v>
      </c>
      <c r="BZ70" s="38">
        <f t="shared" si="35"/>
        <v>51.847679999999997</v>
      </c>
      <c r="CA70" s="38">
        <f t="shared" si="35"/>
        <v>0</v>
      </c>
      <c r="CB70" s="38">
        <f t="shared" si="35"/>
        <v>0</v>
      </c>
      <c r="CC70" s="38">
        <v>51.847680000000004</v>
      </c>
      <c r="CD70" s="38">
        <f t="shared" si="35"/>
        <v>0</v>
      </c>
      <c r="CE70" s="34">
        <f t="shared" si="9"/>
        <v>51.847680000000004</v>
      </c>
      <c r="CF70" s="34">
        <f t="shared" si="9"/>
        <v>0</v>
      </c>
      <c r="CG70" s="34">
        <f t="shared" si="9"/>
        <v>0</v>
      </c>
      <c r="CH70" s="34">
        <v>51.847680000000004</v>
      </c>
      <c r="CI70" s="34">
        <f t="shared" si="9"/>
        <v>0</v>
      </c>
      <c r="CJ70" s="42" t="s">
        <v>174</v>
      </c>
    </row>
    <row r="71" spans="1:88" s="18" customFormat="1" ht="70.5" customHeight="1" x14ac:dyDescent="0.25">
      <c r="A71" s="49" t="s">
        <v>280</v>
      </c>
      <c r="B71" s="39" t="s">
        <v>206</v>
      </c>
      <c r="C71" s="52" t="s">
        <v>282</v>
      </c>
      <c r="D71" s="35" t="s">
        <v>159</v>
      </c>
      <c r="E71" s="35">
        <v>2019</v>
      </c>
      <c r="F71" s="35">
        <v>2020</v>
      </c>
      <c r="G71" s="35">
        <v>2019</v>
      </c>
      <c r="H71" s="38">
        <v>0.62222585064895797</v>
      </c>
      <c r="I71" s="38">
        <v>6.7005802583772001</v>
      </c>
      <c r="J71" s="45" t="s">
        <v>243</v>
      </c>
      <c r="K71" s="44">
        <f>0.38421075*1.18/10+(0.22246211)*0.323273049843987*1.18*1.065</f>
        <v>0.1357137117000243</v>
      </c>
      <c r="L71" s="44">
        <f>1.79080694/10+(1.07991608)*1.065</f>
        <v>1.3291913192</v>
      </c>
      <c r="M71" s="40">
        <v>42826</v>
      </c>
      <c r="N71" s="35" t="s">
        <v>152</v>
      </c>
      <c r="O71" s="29">
        <v>0</v>
      </c>
      <c r="P71" s="38" t="s">
        <v>152</v>
      </c>
      <c r="Q71" s="38" t="s">
        <v>152</v>
      </c>
      <c r="R71" s="38" t="s">
        <v>152</v>
      </c>
      <c r="S71" s="38" t="s">
        <v>152</v>
      </c>
      <c r="T71" s="38">
        <v>4.9226449613039999E-2</v>
      </c>
      <c r="U71" s="38">
        <f t="shared" si="5"/>
        <v>4.9226449613039999E-2</v>
      </c>
      <c r="V71" s="44">
        <v>0</v>
      </c>
      <c r="W71" s="38">
        <v>0</v>
      </c>
      <c r="X71" s="38">
        <v>0.33874080000000001</v>
      </c>
      <c r="Y71" s="38">
        <v>0</v>
      </c>
      <c r="Z71" s="38">
        <v>0</v>
      </c>
      <c r="AA71" s="38">
        <v>0</v>
      </c>
      <c r="AB71" s="38">
        <f>AE71</f>
        <v>6.3618394583772</v>
      </c>
      <c r="AC71" s="38">
        <v>0</v>
      </c>
      <c r="AD71" s="38">
        <v>0</v>
      </c>
      <c r="AE71" s="38">
        <f>I71-X71</f>
        <v>6.3618394583772</v>
      </c>
      <c r="AF71" s="38">
        <v>0</v>
      </c>
      <c r="AG71" s="38">
        <f>AJ71</f>
        <v>6.3618394583772</v>
      </c>
      <c r="AH71" s="38">
        <v>0</v>
      </c>
      <c r="AI71" s="38">
        <v>0</v>
      </c>
      <c r="AJ71" s="38">
        <f>AE71</f>
        <v>6.3618394583772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f t="shared" si="32"/>
        <v>0</v>
      </c>
      <c r="AU71" s="38">
        <v>0</v>
      </c>
      <c r="AV71" s="38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f>AV71</f>
        <v>0</v>
      </c>
      <c r="BB71" s="38">
        <f t="shared" si="36"/>
        <v>0</v>
      </c>
      <c r="BC71" s="38">
        <f t="shared" si="36"/>
        <v>0</v>
      </c>
      <c r="BD71" s="38">
        <f t="shared" si="36"/>
        <v>0</v>
      </c>
      <c r="BE71" s="38">
        <f t="shared" si="36"/>
        <v>0</v>
      </c>
      <c r="BF71" s="38">
        <v>0</v>
      </c>
      <c r="BG71" s="38">
        <v>0</v>
      </c>
      <c r="BH71" s="38">
        <v>0</v>
      </c>
      <c r="BI71" s="38">
        <v>0</v>
      </c>
      <c r="BJ71" s="38">
        <v>0</v>
      </c>
      <c r="BK71" s="38">
        <v>0</v>
      </c>
      <c r="BL71" s="38">
        <v>0</v>
      </c>
      <c r="BM71" s="38">
        <v>0</v>
      </c>
      <c r="BN71" s="38">
        <v>0</v>
      </c>
      <c r="BO71" s="38">
        <v>0</v>
      </c>
      <c r="BP71" s="35" t="s">
        <v>152</v>
      </c>
      <c r="BQ71" s="35" t="s">
        <v>152</v>
      </c>
      <c r="BR71" s="35" t="s">
        <v>152</v>
      </c>
      <c r="BS71" s="35" t="s">
        <v>152</v>
      </c>
      <c r="BT71" s="35" t="s">
        <v>152</v>
      </c>
      <c r="BU71" s="35" t="s">
        <v>152</v>
      </c>
      <c r="BV71" s="35" t="s">
        <v>152</v>
      </c>
      <c r="BW71" s="35" t="s">
        <v>152</v>
      </c>
      <c r="BX71" s="35" t="s">
        <v>152</v>
      </c>
      <c r="BY71" s="35" t="s">
        <v>152</v>
      </c>
      <c r="BZ71" s="38">
        <f t="shared" si="35"/>
        <v>6.3618394583772</v>
      </c>
      <c r="CA71" s="38">
        <f t="shared" si="35"/>
        <v>0</v>
      </c>
      <c r="CB71" s="38">
        <f t="shared" si="35"/>
        <v>0</v>
      </c>
      <c r="CC71" s="38">
        <f t="shared" si="35"/>
        <v>6.3618394583772</v>
      </c>
      <c r="CD71" s="38">
        <f t="shared" si="35"/>
        <v>0</v>
      </c>
      <c r="CE71" s="34">
        <f t="shared" si="9"/>
        <v>6.3618394583772</v>
      </c>
      <c r="CF71" s="34">
        <f t="shared" si="9"/>
        <v>0</v>
      </c>
      <c r="CG71" s="34">
        <f t="shared" si="9"/>
        <v>0</v>
      </c>
      <c r="CH71" s="34">
        <f t="shared" si="9"/>
        <v>6.3618394583772</v>
      </c>
      <c r="CI71" s="34">
        <f t="shared" si="9"/>
        <v>0</v>
      </c>
      <c r="CJ71" s="42" t="s">
        <v>174</v>
      </c>
    </row>
    <row r="72" spans="1:88" s="18" customFormat="1" ht="47.25" x14ac:dyDescent="0.25">
      <c r="A72" s="36" t="s">
        <v>110</v>
      </c>
      <c r="B72" s="37" t="s">
        <v>111</v>
      </c>
      <c r="C72" s="35" t="s">
        <v>152</v>
      </c>
      <c r="D72" s="35" t="s">
        <v>152</v>
      </c>
      <c r="E72" s="35" t="s">
        <v>152</v>
      </c>
      <c r="F72" s="35" t="s">
        <v>152</v>
      </c>
      <c r="G72" s="35" t="s">
        <v>152</v>
      </c>
      <c r="H72" s="38">
        <f>H73</f>
        <v>4.6867593237641474</v>
      </c>
      <c r="I72" s="38">
        <f t="shared" ref="I72:BY72" si="37">I73</f>
        <v>29.742921369767998</v>
      </c>
      <c r="J72" s="38">
        <f t="shared" si="37"/>
        <v>0</v>
      </c>
      <c r="K72" s="38">
        <f t="shared" si="37"/>
        <v>4.6867593237641474</v>
      </c>
      <c r="L72" s="38">
        <f t="shared" si="37"/>
        <v>29.742921369767998</v>
      </c>
      <c r="M72" s="38">
        <f t="shared" si="37"/>
        <v>0</v>
      </c>
      <c r="N72" s="38">
        <f t="shared" si="37"/>
        <v>0</v>
      </c>
      <c r="O72" s="38">
        <f t="shared" si="37"/>
        <v>0</v>
      </c>
      <c r="P72" s="38">
        <f t="shared" si="37"/>
        <v>38.884379289000002</v>
      </c>
      <c r="Q72" s="38">
        <f t="shared" si="37"/>
        <v>46.368673947691569</v>
      </c>
      <c r="R72" s="38">
        <f t="shared" si="37"/>
        <v>0</v>
      </c>
      <c r="S72" s="38">
        <f t="shared" si="37"/>
        <v>0</v>
      </c>
      <c r="T72" s="38">
        <f t="shared" si="37"/>
        <v>35.016142918473811</v>
      </c>
      <c r="U72" s="38">
        <f t="shared" si="5"/>
        <v>35.016142918473811</v>
      </c>
      <c r="V72" s="38">
        <f t="shared" si="37"/>
        <v>0</v>
      </c>
      <c r="W72" s="38">
        <f t="shared" si="37"/>
        <v>0</v>
      </c>
      <c r="X72" s="38">
        <f t="shared" si="37"/>
        <v>0</v>
      </c>
      <c r="Y72" s="38">
        <f t="shared" si="37"/>
        <v>0</v>
      </c>
      <c r="Z72" s="38">
        <f t="shared" si="37"/>
        <v>0</v>
      </c>
      <c r="AA72" s="38">
        <f t="shared" si="37"/>
        <v>0</v>
      </c>
      <c r="AB72" s="38">
        <f t="shared" si="37"/>
        <v>23.106604201131528</v>
      </c>
      <c r="AC72" s="38">
        <f t="shared" si="37"/>
        <v>0</v>
      </c>
      <c r="AD72" s="38">
        <f t="shared" si="37"/>
        <v>0</v>
      </c>
      <c r="AE72" s="38">
        <f t="shared" si="37"/>
        <v>19.58928795145891</v>
      </c>
      <c r="AF72" s="38">
        <f t="shared" si="37"/>
        <v>3.51731624967262</v>
      </c>
      <c r="AG72" s="38">
        <f t="shared" si="37"/>
        <v>23.106604201131528</v>
      </c>
      <c r="AH72" s="38">
        <f t="shared" si="37"/>
        <v>0</v>
      </c>
      <c r="AI72" s="38">
        <f t="shared" si="37"/>
        <v>0</v>
      </c>
      <c r="AJ72" s="38">
        <f t="shared" si="37"/>
        <v>19.58928795145891</v>
      </c>
      <c r="AK72" s="38">
        <f t="shared" si="37"/>
        <v>3.51731624967262</v>
      </c>
      <c r="AL72" s="38">
        <f t="shared" si="37"/>
        <v>0</v>
      </c>
      <c r="AM72" s="38">
        <f t="shared" si="37"/>
        <v>0</v>
      </c>
      <c r="AN72" s="38">
        <f t="shared" si="37"/>
        <v>0</v>
      </c>
      <c r="AO72" s="38">
        <f t="shared" si="37"/>
        <v>0</v>
      </c>
      <c r="AP72" s="38">
        <f t="shared" si="37"/>
        <v>0</v>
      </c>
      <c r="AQ72" s="38">
        <v>0</v>
      </c>
      <c r="AR72" s="38">
        <v>0</v>
      </c>
      <c r="AS72" s="38">
        <v>0</v>
      </c>
      <c r="AT72" s="38">
        <f t="shared" si="32"/>
        <v>0</v>
      </c>
      <c r="AU72" s="38">
        <v>0</v>
      </c>
      <c r="AV72" s="38">
        <f t="shared" si="37"/>
        <v>0</v>
      </c>
      <c r="AW72" s="38">
        <f t="shared" si="37"/>
        <v>0</v>
      </c>
      <c r="AX72" s="38">
        <f t="shared" si="37"/>
        <v>0</v>
      </c>
      <c r="AY72" s="38">
        <f t="shared" si="37"/>
        <v>0</v>
      </c>
      <c r="AZ72" s="38">
        <f t="shared" si="37"/>
        <v>0</v>
      </c>
      <c r="BA72" s="38">
        <f t="shared" si="37"/>
        <v>0</v>
      </c>
      <c r="BB72" s="38">
        <f t="shared" si="37"/>
        <v>0</v>
      </c>
      <c r="BC72" s="38">
        <f t="shared" si="37"/>
        <v>0</v>
      </c>
      <c r="BD72" s="38">
        <f t="shared" si="37"/>
        <v>0</v>
      </c>
      <c r="BE72" s="38">
        <f t="shared" si="37"/>
        <v>0</v>
      </c>
      <c r="BF72" s="38">
        <f t="shared" si="37"/>
        <v>11.909538717342279</v>
      </c>
      <c r="BG72" s="38">
        <f t="shared" si="37"/>
        <v>0</v>
      </c>
      <c r="BH72" s="38">
        <f t="shared" si="37"/>
        <v>0</v>
      </c>
      <c r="BI72" s="38">
        <f t="shared" si="37"/>
        <v>11.909538717342279</v>
      </c>
      <c r="BJ72" s="38">
        <f t="shared" si="37"/>
        <v>0</v>
      </c>
      <c r="BK72" s="38">
        <f t="shared" si="37"/>
        <v>0</v>
      </c>
      <c r="BL72" s="38">
        <f t="shared" si="37"/>
        <v>0</v>
      </c>
      <c r="BM72" s="38">
        <f t="shared" si="37"/>
        <v>0</v>
      </c>
      <c r="BN72" s="38">
        <f t="shared" si="37"/>
        <v>0</v>
      </c>
      <c r="BO72" s="38">
        <f t="shared" si="37"/>
        <v>0</v>
      </c>
      <c r="BP72" s="38" t="str">
        <f t="shared" si="37"/>
        <v>нд</v>
      </c>
      <c r="BQ72" s="38" t="str">
        <f t="shared" si="37"/>
        <v>нд</v>
      </c>
      <c r="BR72" s="38" t="str">
        <f t="shared" si="37"/>
        <v>нд</v>
      </c>
      <c r="BS72" s="38" t="str">
        <f t="shared" si="37"/>
        <v>нд</v>
      </c>
      <c r="BT72" s="38" t="str">
        <f t="shared" si="37"/>
        <v>нд</v>
      </c>
      <c r="BU72" s="38" t="str">
        <f t="shared" si="37"/>
        <v>нд</v>
      </c>
      <c r="BV72" s="38" t="str">
        <f t="shared" si="37"/>
        <v>нд</v>
      </c>
      <c r="BW72" s="38" t="str">
        <f t="shared" si="37"/>
        <v>нд</v>
      </c>
      <c r="BX72" s="38" t="str">
        <f t="shared" si="37"/>
        <v>нд</v>
      </c>
      <c r="BY72" s="38" t="str">
        <f t="shared" si="37"/>
        <v>нд</v>
      </c>
      <c r="BZ72" s="38">
        <f t="shared" si="35"/>
        <v>35.016142918473804</v>
      </c>
      <c r="CA72" s="38">
        <f t="shared" si="35"/>
        <v>0</v>
      </c>
      <c r="CB72" s="38">
        <f t="shared" si="35"/>
        <v>0</v>
      </c>
      <c r="CC72" s="38">
        <f t="shared" si="35"/>
        <v>31.49882666880119</v>
      </c>
      <c r="CD72" s="38">
        <f t="shared" si="35"/>
        <v>3.51731624967262</v>
      </c>
      <c r="CE72" s="34">
        <f t="shared" si="9"/>
        <v>35.016142918473804</v>
      </c>
      <c r="CF72" s="34">
        <f t="shared" si="9"/>
        <v>0</v>
      </c>
      <c r="CG72" s="34">
        <f t="shared" si="9"/>
        <v>0</v>
      </c>
      <c r="CH72" s="34">
        <f t="shared" si="9"/>
        <v>31.49882666880119</v>
      </c>
      <c r="CI72" s="34">
        <f t="shared" si="9"/>
        <v>3.51731624967262</v>
      </c>
      <c r="CJ72" s="35" t="s">
        <v>152</v>
      </c>
    </row>
    <row r="73" spans="1:88" s="18" customFormat="1" ht="31.5" x14ac:dyDescent="0.25">
      <c r="A73" s="36" t="s">
        <v>112</v>
      </c>
      <c r="B73" s="37" t="s">
        <v>113</v>
      </c>
      <c r="C73" s="35" t="s">
        <v>152</v>
      </c>
      <c r="D73" s="35" t="s">
        <v>152</v>
      </c>
      <c r="E73" s="35" t="s">
        <v>152</v>
      </c>
      <c r="F73" s="35" t="s">
        <v>152</v>
      </c>
      <c r="G73" s="35" t="s">
        <v>152</v>
      </c>
      <c r="H73" s="38">
        <f>SUM(H74:H78)</f>
        <v>4.6867593237641474</v>
      </c>
      <c r="I73" s="38">
        <f t="shared" ref="I73:BO73" si="38">SUM(I74:I78)</f>
        <v>29.742921369767998</v>
      </c>
      <c r="J73" s="38">
        <f t="shared" si="38"/>
        <v>0</v>
      </c>
      <c r="K73" s="38">
        <f t="shared" si="38"/>
        <v>4.6867593237641474</v>
      </c>
      <c r="L73" s="38">
        <f t="shared" si="38"/>
        <v>29.742921369767998</v>
      </c>
      <c r="M73" s="38">
        <f t="shared" si="38"/>
        <v>0</v>
      </c>
      <c r="N73" s="38">
        <f t="shared" si="38"/>
        <v>0</v>
      </c>
      <c r="O73" s="38">
        <f t="shared" si="38"/>
        <v>0</v>
      </c>
      <c r="P73" s="38">
        <f t="shared" si="38"/>
        <v>38.884379289000002</v>
      </c>
      <c r="Q73" s="38">
        <f t="shared" si="38"/>
        <v>46.368673947691569</v>
      </c>
      <c r="R73" s="38">
        <f t="shared" si="38"/>
        <v>0</v>
      </c>
      <c r="S73" s="38">
        <f t="shared" si="38"/>
        <v>0</v>
      </c>
      <c r="T73" s="38">
        <f t="shared" si="38"/>
        <v>35.016142918473811</v>
      </c>
      <c r="U73" s="38">
        <f t="shared" si="5"/>
        <v>35.016142918473811</v>
      </c>
      <c r="V73" s="38">
        <f t="shared" si="38"/>
        <v>0</v>
      </c>
      <c r="W73" s="38">
        <f t="shared" si="38"/>
        <v>0</v>
      </c>
      <c r="X73" s="38">
        <f t="shared" si="38"/>
        <v>0</v>
      </c>
      <c r="Y73" s="38">
        <f t="shared" si="38"/>
        <v>0</v>
      </c>
      <c r="Z73" s="38">
        <f t="shared" si="38"/>
        <v>0</v>
      </c>
      <c r="AA73" s="38">
        <f t="shared" si="38"/>
        <v>0</v>
      </c>
      <c r="AB73" s="38">
        <f t="shared" si="38"/>
        <v>23.106604201131528</v>
      </c>
      <c r="AC73" s="38">
        <f t="shared" si="38"/>
        <v>0</v>
      </c>
      <c r="AD73" s="38">
        <f t="shared" si="38"/>
        <v>0</v>
      </c>
      <c r="AE73" s="38">
        <f t="shared" si="38"/>
        <v>19.58928795145891</v>
      </c>
      <c r="AF73" s="38">
        <f t="shared" si="38"/>
        <v>3.51731624967262</v>
      </c>
      <c r="AG73" s="38">
        <f t="shared" si="38"/>
        <v>23.106604201131528</v>
      </c>
      <c r="AH73" s="38">
        <f t="shared" si="38"/>
        <v>0</v>
      </c>
      <c r="AI73" s="38">
        <f t="shared" si="38"/>
        <v>0</v>
      </c>
      <c r="AJ73" s="38">
        <f t="shared" si="38"/>
        <v>19.58928795145891</v>
      </c>
      <c r="AK73" s="38">
        <f t="shared" si="38"/>
        <v>3.51731624967262</v>
      </c>
      <c r="AL73" s="38">
        <f t="shared" si="38"/>
        <v>0</v>
      </c>
      <c r="AM73" s="38">
        <f t="shared" si="38"/>
        <v>0</v>
      </c>
      <c r="AN73" s="38">
        <f t="shared" si="38"/>
        <v>0</v>
      </c>
      <c r="AO73" s="38">
        <f t="shared" si="38"/>
        <v>0</v>
      </c>
      <c r="AP73" s="38">
        <f t="shared" si="38"/>
        <v>0</v>
      </c>
      <c r="AQ73" s="38">
        <f>AL73</f>
        <v>0</v>
      </c>
      <c r="AR73" s="38">
        <f>AM73</f>
        <v>0</v>
      </c>
      <c r="AS73" s="38">
        <f>AN73</f>
        <v>0</v>
      </c>
      <c r="AT73" s="38">
        <f t="shared" si="32"/>
        <v>0</v>
      </c>
      <c r="AU73" s="38">
        <f>AP73</f>
        <v>0</v>
      </c>
      <c r="AV73" s="38">
        <f t="shared" si="38"/>
        <v>0</v>
      </c>
      <c r="AW73" s="38">
        <f t="shared" si="38"/>
        <v>0</v>
      </c>
      <c r="AX73" s="38">
        <f t="shared" si="38"/>
        <v>0</v>
      </c>
      <c r="AY73" s="38">
        <f t="shared" si="38"/>
        <v>0</v>
      </c>
      <c r="AZ73" s="38">
        <f t="shared" si="38"/>
        <v>0</v>
      </c>
      <c r="BA73" s="38">
        <f t="shared" si="38"/>
        <v>0</v>
      </c>
      <c r="BB73" s="38">
        <f t="shared" si="38"/>
        <v>0</v>
      </c>
      <c r="BC73" s="38">
        <f t="shared" si="38"/>
        <v>0</v>
      </c>
      <c r="BD73" s="38">
        <f t="shared" si="38"/>
        <v>0</v>
      </c>
      <c r="BE73" s="38">
        <f t="shared" si="38"/>
        <v>0</v>
      </c>
      <c r="BF73" s="38">
        <f t="shared" si="38"/>
        <v>11.909538717342279</v>
      </c>
      <c r="BG73" s="38">
        <f t="shared" si="38"/>
        <v>0</v>
      </c>
      <c r="BH73" s="38">
        <f t="shared" si="38"/>
        <v>0</v>
      </c>
      <c r="BI73" s="38">
        <f t="shared" si="38"/>
        <v>11.909538717342279</v>
      </c>
      <c r="BJ73" s="38">
        <f t="shared" si="38"/>
        <v>0</v>
      </c>
      <c r="BK73" s="38">
        <f t="shared" si="38"/>
        <v>0</v>
      </c>
      <c r="BL73" s="38">
        <f t="shared" si="38"/>
        <v>0</v>
      </c>
      <c r="BM73" s="38">
        <f t="shared" si="38"/>
        <v>0</v>
      </c>
      <c r="BN73" s="38">
        <f t="shared" si="38"/>
        <v>0</v>
      </c>
      <c r="BO73" s="38">
        <f t="shared" si="38"/>
        <v>0</v>
      </c>
      <c r="BP73" s="35" t="s">
        <v>152</v>
      </c>
      <c r="BQ73" s="35" t="s">
        <v>152</v>
      </c>
      <c r="BR73" s="35" t="s">
        <v>152</v>
      </c>
      <c r="BS73" s="35" t="s">
        <v>152</v>
      </c>
      <c r="BT73" s="35" t="s">
        <v>152</v>
      </c>
      <c r="BU73" s="35" t="s">
        <v>152</v>
      </c>
      <c r="BV73" s="35" t="s">
        <v>152</v>
      </c>
      <c r="BW73" s="35" t="s">
        <v>152</v>
      </c>
      <c r="BX73" s="35" t="s">
        <v>152</v>
      </c>
      <c r="BY73" s="35" t="s">
        <v>152</v>
      </c>
      <c r="BZ73" s="38">
        <f t="shared" si="35"/>
        <v>35.016142918473804</v>
      </c>
      <c r="CA73" s="38">
        <f t="shared" si="35"/>
        <v>0</v>
      </c>
      <c r="CB73" s="38">
        <f t="shared" si="35"/>
        <v>0</v>
      </c>
      <c r="CC73" s="38">
        <f t="shared" si="35"/>
        <v>31.49882666880119</v>
      </c>
      <c r="CD73" s="38">
        <f t="shared" si="35"/>
        <v>3.51731624967262</v>
      </c>
      <c r="CE73" s="34">
        <f t="shared" si="9"/>
        <v>35.016142918473804</v>
      </c>
      <c r="CF73" s="34">
        <f t="shared" si="9"/>
        <v>0</v>
      </c>
      <c r="CG73" s="34">
        <f t="shared" si="9"/>
        <v>0</v>
      </c>
      <c r="CH73" s="34">
        <f t="shared" si="9"/>
        <v>31.49882666880119</v>
      </c>
      <c r="CI73" s="34">
        <f t="shared" si="9"/>
        <v>3.51731624967262</v>
      </c>
      <c r="CJ73" s="35" t="s">
        <v>152</v>
      </c>
    </row>
    <row r="74" spans="1:88" s="18" customFormat="1" ht="94.5" x14ac:dyDescent="0.25">
      <c r="A74" s="49" t="s">
        <v>207</v>
      </c>
      <c r="B74" s="39" t="s">
        <v>208</v>
      </c>
      <c r="C74" s="53" t="s">
        <v>259</v>
      </c>
      <c r="D74" s="35" t="s">
        <v>159</v>
      </c>
      <c r="E74" s="35">
        <v>2020</v>
      </c>
      <c r="F74" s="35">
        <v>2020</v>
      </c>
      <c r="G74" s="35"/>
      <c r="H74" s="38">
        <v>1.2026455025060301</v>
      </c>
      <c r="I74" s="38">
        <v>8.3070989672789999</v>
      </c>
      <c r="J74" s="45" t="s">
        <v>196</v>
      </c>
      <c r="K74" s="38">
        <v>1.2026455025060301</v>
      </c>
      <c r="L74" s="38">
        <v>8.3070989672789999</v>
      </c>
      <c r="M74" s="45" t="s">
        <v>196</v>
      </c>
      <c r="N74" s="35" t="s">
        <v>152</v>
      </c>
      <c r="O74" s="29">
        <v>0</v>
      </c>
      <c r="P74" s="38">
        <f>8.51504325*1.2</f>
        <v>10.218051899999999</v>
      </c>
      <c r="Q74" s="38">
        <v>10.6676461836</v>
      </c>
      <c r="R74" s="38"/>
      <c r="S74" s="38"/>
      <c r="T74" s="38">
        <v>9.2605849707775292</v>
      </c>
      <c r="U74" s="38">
        <f t="shared" si="5"/>
        <v>9.2605849707775292</v>
      </c>
      <c r="V74" s="38">
        <v>0</v>
      </c>
      <c r="W74" s="38">
        <v>0</v>
      </c>
      <c r="X74" s="38">
        <f>X75</f>
        <v>0</v>
      </c>
      <c r="Y74" s="38">
        <f>Y75</f>
        <v>0</v>
      </c>
      <c r="Z74" s="38">
        <f>Z75</f>
        <v>0</v>
      </c>
      <c r="AA74" s="38">
        <f>AA75</f>
        <v>0</v>
      </c>
      <c r="AB74" s="38">
        <f>AE74</f>
        <v>9.2605849707775292</v>
      </c>
      <c r="AC74" s="38">
        <v>0</v>
      </c>
      <c r="AD74" s="38">
        <v>0</v>
      </c>
      <c r="AE74" s="38">
        <f>T74</f>
        <v>9.2605849707775292</v>
      </c>
      <c r="AF74" s="38">
        <v>0</v>
      </c>
      <c r="AG74" s="38">
        <f>AB74</f>
        <v>9.2605849707775292</v>
      </c>
      <c r="AH74" s="38">
        <f>AH75</f>
        <v>0</v>
      </c>
      <c r="AI74" s="38">
        <v>0</v>
      </c>
      <c r="AJ74" s="38">
        <f>AE74</f>
        <v>9.2605849707775292</v>
      </c>
      <c r="AK74" s="38">
        <f>AF74</f>
        <v>0</v>
      </c>
      <c r="AL74" s="38">
        <f t="shared" ref="AL74:AP76" si="39">AL75</f>
        <v>0</v>
      </c>
      <c r="AM74" s="38">
        <f t="shared" si="39"/>
        <v>0</v>
      </c>
      <c r="AN74" s="38">
        <f t="shared" si="39"/>
        <v>0</v>
      </c>
      <c r="AO74" s="38">
        <f t="shared" si="39"/>
        <v>0</v>
      </c>
      <c r="AP74" s="38">
        <f t="shared" si="39"/>
        <v>0</v>
      </c>
      <c r="AQ74" s="38">
        <f t="shared" ref="AQ74:AU110" si="40">AL74</f>
        <v>0</v>
      </c>
      <c r="AR74" s="38">
        <f t="shared" si="40"/>
        <v>0</v>
      </c>
      <c r="AS74" s="38">
        <f t="shared" si="40"/>
        <v>0</v>
      </c>
      <c r="AT74" s="38">
        <f t="shared" si="32"/>
        <v>0</v>
      </c>
      <c r="AU74" s="38">
        <f t="shared" si="32"/>
        <v>0</v>
      </c>
      <c r="AV74" s="38">
        <f t="shared" ref="AV74:AZ76" si="41">AV75</f>
        <v>0</v>
      </c>
      <c r="AW74" s="38">
        <f t="shared" si="41"/>
        <v>0</v>
      </c>
      <c r="AX74" s="38">
        <f t="shared" si="41"/>
        <v>0</v>
      </c>
      <c r="AY74" s="38">
        <f t="shared" si="41"/>
        <v>0</v>
      </c>
      <c r="AZ74" s="38">
        <f t="shared" si="41"/>
        <v>0</v>
      </c>
      <c r="BA74" s="38">
        <f t="shared" ref="BA74:BE78" si="42">AV74</f>
        <v>0</v>
      </c>
      <c r="BB74" s="38">
        <f t="shared" si="42"/>
        <v>0</v>
      </c>
      <c r="BC74" s="38">
        <f t="shared" si="42"/>
        <v>0</v>
      </c>
      <c r="BD74" s="38">
        <f t="shared" si="42"/>
        <v>0</v>
      </c>
      <c r="BE74" s="38">
        <f t="shared" si="42"/>
        <v>0</v>
      </c>
      <c r="BF74" s="38">
        <v>0</v>
      </c>
      <c r="BG74" s="38">
        <f t="shared" ref="BG74:BH76" si="43">BG75</f>
        <v>0</v>
      </c>
      <c r="BH74" s="38">
        <f t="shared" si="43"/>
        <v>0</v>
      </c>
      <c r="BI74" s="38">
        <v>0</v>
      </c>
      <c r="BJ74" s="38">
        <f>BJ75</f>
        <v>0</v>
      </c>
      <c r="BK74" s="38">
        <v>0</v>
      </c>
      <c r="BL74" s="38">
        <v>0</v>
      </c>
      <c r="BM74" s="38">
        <v>0</v>
      </c>
      <c r="BN74" s="38">
        <v>0</v>
      </c>
      <c r="BO74" s="38">
        <v>0</v>
      </c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8">
        <f t="shared" si="35"/>
        <v>9.2605849707775292</v>
      </c>
      <c r="CA74" s="38">
        <f t="shared" si="35"/>
        <v>0</v>
      </c>
      <c r="CB74" s="38">
        <f t="shared" si="35"/>
        <v>0</v>
      </c>
      <c r="CC74" s="38">
        <f t="shared" si="35"/>
        <v>9.2605849707775292</v>
      </c>
      <c r="CD74" s="38">
        <f t="shared" si="35"/>
        <v>0</v>
      </c>
      <c r="CE74" s="34">
        <f t="shared" si="9"/>
        <v>9.2605849707775292</v>
      </c>
      <c r="CF74" s="34">
        <f t="shared" si="9"/>
        <v>0</v>
      </c>
      <c r="CG74" s="34">
        <f t="shared" si="9"/>
        <v>0</v>
      </c>
      <c r="CH74" s="34">
        <f t="shared" si="9"/>
        <v>9.2605849707775292</v>
      </c>
      <c r="CI74" s="34">
        <f t="shared" si="9"/>
        <v>0</v>
      </c>
      <c r="CJ74" s="48" t="s">
        <v>246</v>
      </c>
    </row>
    <row r="75" spans="1:88" s="18" customFormat="1" ht="94.5" x14ac:dyDescent="0.25">
      <c r="A75" s="49" t="s">
        <v>209</v>
      </c>
      <c r="B75" s="39" t="s">
        <v>210</v>
      </c>
      <c r="C75" s="53" t="s">
        <v>260</v>
      </c>
      <c r="D75" s="35" t="s">
        <v>159</v>
      </c>
      <c r="E75" s="35">
        <v>2020</v>
      </c>
      <c r="F75" s="35">
        <v>2020</v>
      </c>
      <c r="G75" s="35"/>
      <c r="H75" s="38">
        <v>0.91669173686002903</v>
      </c>
      <c r="I75" s="38">
        <v>5.7354956985000003</v>
      </c>
      <c r="J75" s="45" t="s">
        <v>196</v>
      </c>
      <c r="K75" s="38">
        <v>0.91669173686002903</v>
      </c>
      <c r="L75" s="38">
        <v>5.7354956985000003</v>
      </c>
      <c r="M75" s="45" t="s">
        <v>196</v>
      </c>
      <c r="N75" s="35" t="s">
        <v>152</v>
      </c>
      <c r="O75" s="29">
        <v>0</v>
      </c>
      <c r="P75" s="38">
        <f>6.46130751*1.2</f>
        <v>7.7535690119999998</v>
      </c>
      <c r="Q75" s="38">
        <v>8.0947260485280008</v>
      </c>
      <c r="R75" s="38"/>
      <c r="S75" s="38"/>
      <c r="T75" s="38">
        <v>6.3938139505380001</v>
      </c>
      <c r="U75" s="38">
        <f t="shared" si="5"/>
        <v>6.3938139505380001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f>AE75</f>
        <v>6.3938139505380001</v>
      </c>
      <c r="AC75" s="38">
        <v>0</v>
      </c>
      <c r="AD75" s="38">
        <v>0</v>
      </c>
      <c r="AE75" s="38">
        <f>T75</f>
        <v>6.3938139505380001</v>
      </c>
      <c r="AF75" s="38">
        <v>0</v>
      </c>
      <c r="AG75" s="38">
        <f>AB75</f>
        <v>6.3938139505380001</v>
      </c>
      <c r="AH75" s="38">
        <f>AH76</f>
        <v>0</v>
      </c>
      <c r="AI75" s="38">
        <v>0</v>
      </c>
      <c r="AJ75" s="38">
        <v>6.3938139505380001</v>
      </c>
      <c r="AK75" s="38">
        <v>0</v>
      </c>
      <c r="AL75" s="38">
        <f t="shared" si="39"/>
        <v>0</v>
      </c>
      <c r="AM75" s="38">
        <f t="shared" si="39"/>
        <v>0</v>
      </c>
      <c r="AN75" s="38">
        <f t="shared" si="39"/>
        <v>0</v>
      </c>
      <c r="AO75" s="38">
        <f t="shared" si="39"/>
        <v>0</v>
      </c>
      <c r="AP75" s="38">
        <f t="shared" si="39"/>
        <v>0</v>
      </c>
      <c r="AQ75" s="38">
        <f t="shared" si="40"/>
        <v>0</v>
      </c>
      <c r="AR75" s="38">
        <f t="shared" si="40"/>
        <v>0</v>
      </c>
      <c r="AS75" s="38">
        <f t="shared" si="40"/>
        <v>0</v>
      </c>
      <c r="AT75" s="38">
        <f t="shared" si="32"/>
        <v>0</v>
      </c>
      <c r="AU75" s="38">
        <f t="shared" si="32"/>
        <v>0</v>
      </c>
      <c r="AV75" s="38">
        <f t="shared" si="41"/>
        <v>0</v>
      </c>
      <c r="AW75" s="38">
        <f t="shared" si="41"/>
        <v>0</v>
      </c>
      <c r="AX75" s="38">
        <f t="shared" si="41"/>
        <v>0</v>
      </c>
      <c r="AY75" s="38">
        <f t="shared" si="41"/>
        <v>0</v>
      </c>
      <c r="AZ75" s="38">
        <f t="shared" si="41"/>
        <v>0</v>
      </c>
      <c r="BA75" s="38">
        <f t="shared" si="42"/>
        <v>0</v>
      </c>
      <c r="BB75" s="38">
        <f t="shared" si="42"/>
        <v>0</v>
      </c>
      <c r="BC75" s="38">
        <f t="shared" si="42"/>
        <v>0</v>
      </c>
      <c r="BD75" s="38">
        <f t="shared" si="42"/>
        <v>0</v>
      </c>
      <c r="BE75" s="38">
        <f t="shared" si="42"/>
        <v>0</v>
      </c>
      <c r="BF75" s="38">
        <v>0</v>
      </c>
      <c r="BG75" s="38">
        <f t="shared" si="43"/>
        <v>0</v>
      </c>
      <c r="BH75" s="38">
        <f t="shared" si="43"/>
        <v>0</v>
      </c>
      <c r="BI75" s="38">
        <v>0</v>
      </c>
      <c r="BJ75" s="38">
        <f>BJ76</f>
        <v>0</v>
      </c>
      <c r="BK75" s="38">
        <v>0</v>
      </c>
      <c r="BL75" s="38">
        <v>0</v>
      </c>
      <c r="BM75" s="38">
        <v>0</v>
      </c>
      <c r="BN75" s="38">
        <v>0</v>
      </c>
      <c r="BO75" s="38">
        <v>0</v>
      </c>
      <c r="BP75" s="38">
        <f t="shared" ref="BP75:BY76" si="44">BP76</f>
        <v>0</v>
      </c>
      <c r="BQ75" s="38">
        <f t="shared" si="44"/>
        <v>0</v>
      </c>
      <c r="BR75" s="38">
        <f t="shared" si="44"/>
        <v>0</v>
      </c>
      <c r="BS75" s="38">
        <f t="shared" si="44"/>
        <v>0</v>
      </c>
      <c r="BT75" s="38">
        <f t="shared" si="44"/>
        <v>0</v>
      </c>
      <c r="BU75" s="38">
        <f t="shared" si="44"/>
        <v>0</v>
      </c>
      <c r="BV75" s="38">
        <f t="shared" si="44"/>
        <v>0</v>
      </c>
      <c r="BW75" s="38">
        <f t="shared" si="44"/>
        <v>0</v>
      </c>
      <c r="BX75" s="38">
        <f t="shared" si="44"/>
        <v>0</v>
      </c>
      <c r="BY75" s="38">
        <f t="shared" si="44"/>
        <v>0</v>
      </c>
      <c r="BZ75" s="38">
        <f t="shared" si="35"/>
        <v>6.3938139505380001</v>
      </c>
      <c r="CA75" s="38">
        <f t="shared" si="35"/>
        <v>0</v>
      </c>
      <c r="CB75" s="38">
        <f t="shared" si="35"/>
        <v>0</v>
      </c>
      <c r="CC75" s="38">
        <f t="shared" si="35"/>
        <v>6.3938139505380001</v>
      </c>
      <c r="CD75" s="38">
        <f t="shared" si="35"/>
        <v>0</v>
      </c>
      <c r="CE75" s="34">
        <f t="shared" si="9"/>
        <v>6.3938139505380001</v>
      </c>
      <c r="CF75" s="34">
        <f t="shared" si="9"/>
        <v>0</v>
      </c>
      <c r="CG75" s="34">
        <f t="shared" si="9"/>
        <v>0</v>
      </c>
      <c r="CH75" s="34">
        <f t="shared" si="9"/>
        <v>6.3938139505380001</v>
      </c>
      <c r="CI75" s="34">
        <f t="shared" si="9"/>
        <v>0</v>
      </c>
      <c r="CJ75" s="48" t="s">
        <v>246</v>
      </c>
    </row>
    <row r="76" spans="1:88" s="18" customFormat="1" ht="94.5" x14ac:dyDescent="0.25">
      <c r="A76" s="49" t="s">
        <v>211</v>
      </c>
      <c r="B76" s="39" t="s">
        <v>212</v>
      </c>
      <c r="C76" s="53" t="s">
        <v>261</v>
      </c>
      <c r="D76" s="35" t="s">
        <v>159</v>
      </c>
      <c r="E76" s="35">
        <v>2020</v>
      </c>
      <c r="F76" s="35">
        <v>2020</v>
      </c>
      <c r="G76" s="35"/>
      <c r="H76" s="38">
        <v>1.1064833211860301</v>
      </c>
      <c r="I76" s="38">
        <v>6.6849132078869999</v>
      </c>
      <c r="J76" s="45" t="s">
        <v>196</v>
      </c>
      <c r="K76" s="38">
        <v>1.1064833211860301</v>
      </c>
      <c r="L76" s="38">
        <v>6.6849132078869999</v>
      </c>
      <c r="M76" s="45" t="s">
        <v>196</v>
      </c>
      <c r="N76" s="35" t="s">
        <v>152</v>
      </c>
      <c r="O76" s="29">
        <v>0</v>
      </c>
      <c r="P76" s="38">
        <v>9.2185579499999992</v>
      </c>
      <c r="Q76" s="38">
        <v>11.549009399759999</v>
      </c>
      <c r="R76" s="38"/>
      <c r="S76" s="38"/>
      <c r="T76" s="38">
        <v>7.4522052798159999</v>
      </c>
      <c r="U76" s="38">
        <f t="shared" si="5"/>
        <v>7.4522052798159999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f>AE76+AF76</f>
        <v>7.4522052798159999</v>
      </c>
      <c r="AC76" s="38">
        <v>0</v>
      </c>
      <c r="AD76" s="38">
        <v>0</v>
      </c>
      <c r="AE76" s="38">
        <v>3.9348890301433799</v>
      </c>
      <c r="AF76" s="38">
        <v>3.51731624967262</v>
      </c>
      <c r="AG76" s="38">
        <f>AB76</f>
        <v>7.4522052798159999</v>
      </c>
      <c r="AH76" s="38">
        <f>AH77</f>
        <v>0</v>
      </c>
      <c r="AI76" s="38">
        <v>0</v>
      </c>
      <c r="AJ76" s="38">
        <f>AE76</f>
        <v>3.9348890301433799</v>
      </c>
      <c r="AK76" s="38">
        <f>AF76</f>
        <v>3.51731624967262</v>
      </c>
      <c r="AL76" s="38">
        <f t="shared" si="39"/>
        <v>0</v>
      </c>
      <c r="AM76" s="38">
        <f t="shared" si="39"/>
        <v>0</v>
      </c>
      <c r="AN76" s="38">
        <f t="shared" si="39"/>
        <v>0</v>
      </c>
      <c r="AO76" s="38">
        <f t="shared" si="39"/>
        <v>0</v>
      </c>
      <c r="AP76" s="38">
        <f t="shared" si="39"/>
        <v>0</v>
      </c>
      <c r="AQ76" s="38">
        <f t="shared" si="40"/>
        <v>0</v>
      </c>
      <c r="AR76" s="38">
        <f t="shared" si="40"/>
        <v>0</v>
      </c>
      <c r="AS76" s="38">
        <f t="shared" si="40"/>
        <v>0</v>
      </c>
      <c r="AT76" s="38">
        <f t="shared" si="32"/>
        <v>0</v>
      </c>
      <c r="AU76" s="38">
        <f t="shared" si="32"/>
        <v>0</v>
      </c>
      <c r="AV76" s="38">
        <f t="shared" si="41"/>
        <v>0</v>
      </c>
      <c r="AW76" s="38">
        <f t="shared" si="41"/>
        <v>0</v>
      </c>
      <c r="AX76" s="38">
        <f t="shared" si="41"/>
        <v>0</v>
      </c>
      <c r="AY76" s="38">
        <f t="shared" si="41"/>
        <v>0</v>
      </c>
      <c r="AZ76" s="38">
        <f t="shared" si="41"/>
        <v>0</v>
      </c>
      <c r="BA76" s="38">
        <f t="shared" si="42"/>
        <v>0</v>
      </c>
      <c r="BB76" s="38">
        <f t="shared" si="42"/>
        <v>0</v>
      </c>
      <c r="BC76" s="38">
        <f t="shared" si="42"/>
        <v>0</v>
      </c>
      <c r="BD76" s="38">
        <f t="shared" si="42"/>
        <v>0</v>
      </c>
      <c r="BE76" s="38">
        <f t="shared" si="42"/>
        <v>0</v>
      </c>
      <c r="BF76" s="38">
        <v>0</v>
      </c>
      <c r="BG76" s="38">
        <f t="shared" si="43"/>
        <v>0</v>
      </c>
      <c r="BH76" s="38">
        <f t="shared" si="43"/>
        <v>0</v>
      </c>
      <c r="BI76" s="38">
        <v>0</v>
      </c>
      <c r="BJ76" s="38">
        <f>BJ77</f>
        <v>0</v>
      </c>
      <c r="BK76" s="38">
        <v>0</v>
      </c>
      <c r="BL76" s="38">
        <v>0</v>
      </c>
      <c r="BM76" s="38">
        <v>0</v>
      </c>
      <c r="BN76" s="38">
        <v>0</v>
      </c>
      <c r="BO76" s="38">
        <v>0</v>
      </c>
      <c r="BP76" s="38">
        <f t="shared" si="44"/>
        <v>0</v>
      </c>
      <c r="BQ76" s="38">
        <f t="shared" si="44"/>
        <v>0</v>
      </c>
      <c r="BR76" s="38">
        <f t="shared" si="44"/>
        <v>0</v>
      </c>
      <c r="BS76" s="38">
        <f t="shared" si="44"/>
        <v>0</v>
      </c>
      <c r="BT76" s="38">
        <f t="shared" si="44"/>
        <v>0</v>
      </c>
      <c r="BU76" s="38">
        <f t="shared" si="44"/>
        <v>0</v>
      </c>
      <c r="BV76" s="38">
        <f t="shared" si="44"/>
        <v>0</v>
      </c>
      <c r="BW76" s="38">
        <f t="shared" si="44"/>
        <v>0</v>
      </c>
      <c r="BX76" s="38">
        <f t="shared" si="44"/>
        <v>0</v>
      </c>
      <c r="BY76" s="38">
        <f t="shared" si="44"/>
        <v>0</v>
      </c>
      <c r="BZ76" s="38">
        <f t="shared" si="35"/>
        <v>7.4522052798159999</v>
      </c>
      <c r="CA76" s="38">
        <f t="shared" si="35"/>
        <v>0</v>
      </c>
      <c r="CB76" s="38">
        <f t="shared" si="35"/>
        <v>0</v>
      </c>
      <c r="CC76" s="38">
        <f t="shared" si="35"/>
        <v>3.9348890301433799</v>
      </c>
      <c r="CD76" s="38">
        <f t="shared" si="35"/>
        <v>3.51731624967262</v>
      </c>
      <c r="CE76" s="34">
        <f t="shared" si="9"/>
        <v>7.4522052798159999</v>
      </c>
      <c r="CF76" s="34">
        <f t="shared" si="9"/>
        <v>0</v>
      </c>
      <c r="CG76" s="34">
        <f t="shared" si="9"/>
        <v>0</v>
      </c>
      <c r="CH76" s="34">
        <f t="shared" si="9"/>
        <v>3.9348890301433799</v>
      </c>
      <c r="CI76" s="34">
        <f t="shared" si="9"/>
        <v>3.51731624967262</v>
      </c>
      <c r="CJ76" s="48" t="s">
        <v>246</v>
      </c>
    </row>
    <row r="77" spans="1:88" s="18" customFormat="1" ht="94.5" x14ac:dyDescent="0.25">
      <c r="A77" s="49" t="s">
        <v>213</v>
      </c>
      <c r="B77" s="39" t="s">
        <v>214</v>
      </c>
      <c r="C77" s="53" t="s">
        <v>262</v>
      </c>
      <c r="D77" s="35" t="s">
        <v>159</v>
      </c>
      <c r="E77" s="35">
        <v>2023</v>
      </c>
      <c r="F77" s="35">
        <v>2023</v>
      </c>
      <c r="G77" s="35"/>
      <c r="H77" s="38">
        <v>0.71146127885902899</v>
      </c>
      <c r="I77" s="38">
        <v>4.5077067480509996</v>
      </c>
      <c r="J77" s="45" t="s">
        <v>196</v>
      </c>
      <c r="K77" s="38">
        <v>0.71146127885902899</v>
      </c>
      <c r="L77" s="38">
        <v>4.5077067480509996</v>
      </c>
      <c r="M77" s="45" t="s">
        <v>196</v>
      </c>
      <c r="N77" s="35" t="s">
        <v>152</v>
      </c>
      <c r="O77" s="29">
        <v>0</v>
      </c>
      <c r="P77" s="38">
        <f>4.08947574*1.2</f>
        <v>4.907370888</v>
      </c>
      <c r="Q77" s="38">
        <v>8.0179602779766093</v>
      </c>
      <c r="R77" s="38"/>
      <c r="S77" s="38"/>
      <c r="T77" s="38">
        <v>6.2079325244900003</v>
      </c>
      <c r="U77" s="38">
        <f t="shared" si="5"/>
        <v>6.2079325244900003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8">
        <v>0</v>
      </c>
      <c r="AQ77" s="38">
        <f t="shared" si="40"/>
        <v>0</v>
      </c>
      <c r="AR77" s="38">
        <f t="shared" si="40"/>
        <v>0</v>
      </c>
      <c r="AS77" s="38">
        <f t="shared" si="40"/>
        <v>0</v>
      </c>
      <c r="AT77" s="38">
        <f t="shared" si="32"/>
        <v>0</v>
      </c>
      <c r="AU77" s="38">
        <f t="shared" si="32"/>
        <v>0</v>
      </c>
      <c r="AV77" s="38">
        <v>0</v>
      </c>
      <c r="AW77" s="38">
        <v>0</v>
      </c>
      <c r="AX77" s="38">
        <v>0</v>
      </c>
      <c r="AY77" s="38">
        <v>0</v>
      </c>
      <c r="AZ77" s="38">
        <v>0</v>
      </c>
      <c r="BA77" s="38">
        <f t="shared" si="42"/>
        <v>0</v>
      </c>
      <c r="BB77" s="38">
        <f t="shared" si="42"/>
        <v>0</v>
      </c>
      <c r="BC77" s="38">
        <f t="shared" si="42"/>
        <v>0</v>
      </c>
      <c r="BD77" s="38">
        <f t="shared" si="42"/>
        <v>0</v>
      </c>
      <c r="BE77" s="38">
        <f t="shared" si="42"/>
        <v>0</v>
      </c>
      <c r="BF77" s="38">
        <f>BI77</f>
        <v>6.2079325244900003</v>
      </c>
      <c r="BG77" s="38">
        <v>0</v>
      </c>
      <c r="BH77" s="38">
        <v>0</v>
      </c>
      <c r="BI77" s="38">
        <f>T77</f>
        <v>6.2079325244900003</v>
      </c>
      <c r="BJ77" s="38">
        <v>0</v>
      </c>
      <c r="BK77" s="38">
        <v>0</v>
      </c>
      <c r="BL77" s="38">
        <v>0</v>
      </c>
      <c r="BM77" s="38">
        <v>0</v>
      </c>
      <c r="BN77" s="38">
        <v>0</v>
      </c>
      <c r="BO77" s="38">
        <v>0</v>
      </c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8">
        <f t="shared" si="35"/>
        <v>6.2079325244900003</v>
      </c>
      <c r="CA77" s="38">
        <f t="shared" si="35"/>
        <v>0</v>
      </c>
      <c r="CB77" s="38">
        <f t="shared" si="35"/>
        <v>0</v>
      </c>
      <c r="CC77" s="38">
        <f t="shared" si="35"/>
        <v>6.2079325244900003</v>
      </c>
      <c r="CD77" s="38">
        <f t="shared" si="35"/>
        <v>0</v>
      </c>
      <c r="CE77" s="34">
        <f t="shared" si="9"/>
        <v>6.2079325244900003</v>
      </c>
      <c r="CF77" s="34">
        <f t="shared" si="9"/>
        <v>0</v>
      </c>
      <c r="CG77" s="34">
        <f t="shared" si="9"/>
        <v>0</v>
      </c>
      <c r="CH77" s="34">
        <f t="shared" si="9"/>
        <v>6.2079325244900003</v>
      </c>
      <c r="CI77" s="34">
        <f t="shared" si="9"/>
        <v>0</v>
      </c>
      <c r="CJ77" s="48" t="s">
        <v>246</v>
      </c>
    </row>
    <row r="78" spans="1:88" s="18" customFormat="1" ht="94.5" x14ac:dyDescent="0.25">
      <c r="A78" s="49" t="s">
        <v>215</v>
      </c>
      <c r="B78" s="39" t="s">
        <v>216</v>
      </c>
      <c r="C78" s="53" t="s">
        <v>263</v>
      </c>
      <c r="D78" s="35" t="s">
        <v>159</v>
      </c>
      <c r="E78" s="35">
        <v>2023</v>
      </c>
      <c r="F78" s="35">
        <v>2023</v>
      </c>
      <c r="G78" s="35"/>
      <c r="H78" s="38">
        <v>0.74947748435302897</v>
      </c>
      <c r="I78" s="38">
        <v>4.5077067480509996</v>
      </c>
      <c r="J78" s="45" t="s">
        <v>196</v>
      </c>
      <c r="K78" s="38">
        <v>0.74947748435302897</v>
      </c>
      <c r="L78" s="38">
        <v>4.5077067480509996</v>
      </c>
      <c r="M78" s="45" t="s">
        <v>196</v>
      </c>
      <c r="N78" s="35" t="s">
        <v>152</v>
      </c>
      <c r="O78" s="29">
        <v>0</v>
      </c>
      <c r="P78" s="38">
        <f>5.6556912825*1.2</f>
        <v>6.7868295390000002</v>
      </c>
      <c r="Q78" s="38">
        <v>8.0393320378269593</v>
      </c>
      <c r="R78" s="38"/>
      <c r="S78" s="38"/>
      <c r="T78" s="38">
        <v>5.7016061928522799</v>
      </c>
      <c r="U78" s="38">
        <f t="shared" si="5"/>
        <v>5.7016061928522799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0</v>
      </c>
      <c r="AP78" s="38">
        <v>0</v>
      </c>
      <c r="AQ78" s="38">
        <f t="shared" si="40"/>
        <v>0</v>
      </c>
      <c r="AR78" s="38">
        <f t="shared" si="40"/>
        <v>0</v>
      </c>
      <c r="AS78" s="38">
        <f t="shared" si="40"/>
        <v>0</v>
      </c>
      <c r="AT78" s="38">
        <f t="shared" si="32"/>
        <v>0</v>
      </c>
      <c r="AU78" s="38">
        <f t="shared" si="32"/>
        <v>0</v>
      </c>
      <c r="AV78" s="38">
        <v>0</v>
      </c>
      <c r="AW78" s="38">
        <v>0</v>
      </c>
      <c r="AX78" s="38">
        <v>0</v>
      </c>
      <c r="AY78" s="38">
        <v>0</v>
      </c>
      <c r="AZ78" s="38">
        <v>0</v>
      </c>
      <c r="BA78" s="38">
        <f t="shared" si="42"/>
        <v>0</v>
      </c>
      <c r="BB78" s="38">
        <f t="shared" si="42"/>
        <v>0</v>
      </c>
      <c r="BC78" s="38">
        <f t="shared" si="42"/>
        <v>0</v>
      </c>
      <c r="BD78" s="38">
        <f t="shared" si="42"/>
        <v>0</v>
      </c>
      <c r="BE78" s="38">
        <f t="shared" si="42"/>
        <v>0</v>
      </c>
      <c r="BF78" s="38">
        <f>BI78</f>
        <v>5.7016061928522799</v>
      </c>
      <c r="BG78" s="38">
        <v>0</v>
      </c>
      <c r="BH78" s="38">
        <v>0</v>
      </c>
      <c r="BI78" s="43">
        <f>T78</f>
        <v>5.7016061928522799</v>
      </c>
      <c r="BJ78" s="38">
        <v>0</v>
      </c>
      <c r="BK78" s="38">
        <v>0</v>
      </c>
      <c r="BL78" s="38">
        <v>0</v>
      </c>
      <c r="BM78" s="38">
        <v>0</v>
      </c>
      <c r="BN78" s="38">
        <v>0</v>
      </c>
      <c r="BO78" s="38">
        <v>0</v>
      </c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38">
        <f t="shared" si="35"/>
        <v>5.7016061928522799</v>
      </c>
      <c r="CA78" s="38">
        <f t="shared" si="35"/>
        <v>0</v>
      </c>
      <c r="CB78" s="38">
        <f t="shared" si="35"/>
        <v>0</v>
      </c>
      <c r="CC78" s="38">
        <f t="shared" si="35"/>
        <v>5.7016061928522799</v>
      </c>
      <c r="CD78" s="38">
        <f t="shared" si="35"/>
        <v>0</v>
      </c>
      <c r="CE78" s="34">
        <f t="shared" si="9"/>
        <v>5.7016061928522799</v>
      </c>
      <c r="CF78" s="34">
        <f t="shared" si="9"/>
        <v>0</v>
      </c>
      <c r="CG78" s="34">
        <f t="shared" si="9"/>
        <v>0</v>
      </c>
      <c r="CH78" s="34">
        <f t="shared" si="9"/>
        <v>5.7016061928522799</v>
      </c>
      <c r="CI78" s="34">
        <f t="shared" si="9"/>
        <v>0</v>
      </c>
      <c r="CJ78" s="48" t="s">
        <v>246</v>
      </c>
    </row>
    <row r="79" spans="1:88" s="18" customFormat="1" ht="47.25" hidden="1" x14ac:dyDescent="0.25">
      <c r="A79" s="36" t="s">
        <v>114</v>
      </c>
      <c r="B79" s="37" t="s">
        <v>115</v>
      </c>
      <c r="C79" s="35" t="s">
        <v>152</v>
      </c>
      <c r="D79" s="35" t="s">
        <v>152</v>
      </c>
      <c r="E79" s="35" t="s">
        <v>152</v>
      </c>
      <c r="F79" s="35" t="s">
        <v>152</v>
      </c>
      <c r="G79" s="35" t="s">
        <v>152</v>
      </c>
      <c r="H79" s="38">
        <v>0</v>
      </c>
      <c r="I79" s="38">
        <v>0</v>
      </c>
      <c r="J79" s="35" t="s">
        <v>152</v>
      </c>
      <c r="K79" s="38">
        <v>0</v>
      </c>
      <c r="L79" s="38">
        <v>0</v>
      </c>
      <c r="M79" s="35" t="s">
        <v>152</v>
      </c>
      <c r="N79" s="35" t="s">
        <v>152</v>
      </c>
      <c r="O79" s="35" t="s">
        <v>152</v>
      </c>
      <c r="P79" s="38"/>
      <c r="Q79" s="38"/>
      <c r="R79" s="38">
        <v>0</v>
      </c>
      <c r="S79" s="38">
        <v>0</v>
      </c>
      <c r="T79" s="38">
        <v>0</v>
      </c>
      <c r="U79" s="38">
        <f t="shared" si="5"/>
        <v>0</v>
      </c>
      <c r="V79" s="38"/>
      <c r="W79" s="38">
        <v>0</v>
      </c>
      <c r="X79" s="38"/>
      <c r="Y79" s="38"/>
      <c r="Z79" s="35" t="s">
        <v>152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6" t="s">
        <v>152</v>
      </c>
      <c r="AM79" s="46" t="s">
        <v>152</v>
      </c>
      <c r="AN79" s="46" t="s">
        <v>152</v>
      </c>
      <c r="AO79" s="46" t="s">
        <v>152</v>
      </c>
      <c r="AP79" s="46" t="s">
        <v>152</v>
      </c>
      <c r="AQ79" s="38" t="str">
        <f t="shared" si="40"/>
        <v>нд</v>
      </c>
      <c r="AR79" s="38" t="str">
        <f t="shared" si="40"/>
        <v>нд</v>
      </c>
      <c r="AS79" s="38" t="str">
        <f t="shared" si="40"/>
        <v>нд</v>
      </c>
      <c r="AT79" s="38" t="str">
        <f t="shared" si="32"/>
        <v>нд</v>
      </c>
      <c r="AU79" s="38" t="str">
        <f t="shared" si="32"/>
        <v>нд</v>
      </c>
      <c r="AV79" s="46" t="s">
        <v>152</v>
      </c>
      <c r="AW79" s="46" t="s">
        <v>152</v>
      </c>
      <c r="AX79" s="46" t="s">
        <v>152</v>
      </c>
      <c r="AY79" s="46" t="s">
        <v>152</v>
      </c>
      <c r="AZ79" s="46" t="s">
        <v>152</v>
      </c>
      <c r="BA79" s="46"/>
      <c r="BB79" s="46"/>
      <c r="BC79" s="38" t="str">
        <f t="shared" ref="BC79:BC89" si="45">AX79</f>
        <v>нд</v>
      </c>
      <c r="BD79" s="46"/>
      <c r="BE79" s="46"/>
      <c r="BF79" s="46" t="s">
        <v>152</v>
      </c>
      <c r="BG79" s="46" t="s">
        <v>152</v>
      </c>
      <c r="BH79" s="46" t="s">
        <v>152</v>
      </c>
      <c r="BI79" s="46" t="s">
        <v>152</v>
      </c>
      <c r="BJ79" s="46" t="s">
        <v>152</v>
      </c>
      <c r="BK79" s="46" t="s">
        <v>152</v>
      </c>
      <c r="BL79" s="46" t="s">
        <v>152</v>
      </c>
      <c r="BM79" s="46" t="s">
        <v>152</v>
      </c>
      <c r="BN79" s="46" t="s">
        <v>152</v>
      </c>
      <c r="BO79" s="46" t="s">
        <v>152</v>
      </c>
      <c r="BP79" s="46" t="s">
        <v>152</v>
      </c>
      <c r="BQ79" s="46" t="s">
        <v>152</v>
      </c>
      <c r="BR79" s="46" t="s">
        <v>152</v>
      </c>
      <c r="BS79" s="46" t="s">
        <v>152</v>
      </c>
      <c r="BT79" s="46" t="s">
        <v>152</v>
      </c>
      <c r="BU79" s="46" t="s">
        <v>152</v>
      </c>
      <c r="BV79" s="46" t="s">
        <v>152</v>
      </c>
      <c r="BW79" s="46" t="s">
        <v>152</v>
      </c>
      <c r="BX79" s="46" t="s">
        <v>152</v>
      </c>
      <c r="BY79" s="46" t="s">
        <v>152</v>
      </c>
      <c r="BZ79" s="38" t="e">
        <f t="shared" si="35"/>
        <v>#VALUE!</v>
      </c>
      <c r="CA79" s="38" t="e">
        <f t="shared" si="35"/>
        <v>#VALUE!</v>
      </c>
      <c r="CB79" s="38" t="e">
        <f t="shared" si="35"/>
        <v>#VALUE!</v>
      </c>
      <c r="CC79" s="38" t="e">
        <f t="shared" si="35"/>
        <v>#VALUE!</v>
      </c>
      <c r="CD79" s="38" t="e">
        <f t="shared" si="35"/>
        <v>#VALUE!</v>
      </c>
      <c r="CE79" s="34" t="e">
        <f t="shared" si="9"/>
        <v>#VALUE!</v>
      </c>
      <c r="CF79" s="34" t="e">
        <f t="shared" si="9"/>
        <v>#VALUE!</v>
      </c>
      <c r="CG79" s="34" t="e">
        <f t="shared" si="9"/>
        <v>#VALUE!</v>
      </c>
      <c r="CH79" s="34" t="e">
        <f t="shared" si="9"/>
        <v>#VALUE!</v>
      </c>
      <c r="CI79" s="34" t="e">
        <f t="shared" si="9"/>
        <v>#VALUE!</v>
      </c>
      <c r="CJ79" s="35" t="s">
        <v>152</v>
      </c>
    </row>
    <row r="80" spans="1:88" s="18" customFormat="1" ht="47.25" hidden="1" x14ac:dyDescent="0.25">
      <c r="A80" s="36" t="s">
        <v>116</v>
      </c>
      <c r="B80" s="37" t="s">
        <v>117</v>
      </c>
      <c r="C80" s="35" t="s">
        <v>152</v>
      </c>
      <c r="D80" s="35" t="s">
        <v>152</v>
      </c>
      <c r="E80" s="35" t="s">
        <v>152</v>
      </c>
      <c r="F80" s="35" t="s">
        <v>152</v>
      </c>
      <c r="G80" s="35" t="s">
        <v>152</v>
      </c>
      <c r="H80" s="38">
        <v>0</v>
      </c>
      <c r="I80" s="38">
        <v>0</v>
      </c>
      <c r="J80" s="35" t="s">
        <v>152</v>
      </c>
      <c r="K80" s="38">
        <v>0</v>
      </c>
      <c r="L80" s="38">
        <v>0</v>
      </c>
      <c r="M80" s="35" t="s">
        <v>152</v>
      </c>
      <c r="N80" s="35" t="s">
        <v>152</v>
      </c>
      <c r="O80" s="35" t="s">
        <v>152</v>
      </c>
      <c r="P80" s="38"/>
      <c r="Q80" s="38"/>
      <c r="R80" s="38">
        <v>0</v>
      </c>
      <c r="S80" s="38">
        <v>0</v>
      </c>
      <c r="T80" s="38">
        <v>0</v>
      </c>
      <c r="U80" s="38">
        <f t="shared" si="5"/>
        <v>0</v>
      </c>
      <c r="V80" s="38"/>
      <c r="W80" s="38">
        <v>0</v>
      </c>
      <c r="X80" s="38"/>
      <c r="Y80" s="38"/>
      <c r="Z80" s="35" t="s">
        <v>152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6" t="s">
        <v>152</v>
      </c>
      <c r="AM80" s="46" t="s">
        <v>152</v>
      </c>
      <c r="AN80" s="46" t="s">
        <v>152</v>
      </c>
      <c r="AO80" s="46" t="s">
        <v>152</v>
      </c>
      <c r="AP80" s="46" t="s">
        <v>152</v>
      </c>
      <c r="AQ80" s="38" t="str">
        <f t="shared" si="40"/>
        <v>нд</v>
      </c>
      <c r="AR80" s="38" t="str">
        <f t="shared" si="40"/>
        <v>нд</v>
      </c>
      <c r="AS80" s="38" t="str">
        <f t="shared" si="40"/>
        <v>нд</v>
      </c>
      <c r="AT80" s="38" t="str">
        <f t="shared" si="40"/>
        <v>нд</v>
      </c>
      <c r="AU80" s="38" t="str">
        <f t="shared" si="40"/>
        <v>нд</v>
      </c>
      <c r="AV80" s="46" t="s">
        <v>152</v>
      </c>
      <c r="AW80" s="46" t="s">
        <v>152</v>
      </c>
      <c r="AX80" s="46" t="s">
        <v>152</v>
      </c>
      <c r="AY80" s="46" t="s">
        <v>152</v>
      </c>
      <c r="AZ80" s="46" t="s">
        <v>152</v>
      </c>
      <c r="BA80" s="46"/>
      <c r="BB80" s="46"/>
      <c r="BC80" s="38" t="str">
        <f t="shared" si="45"/>
        <v>нд</v>
      </c>
      <c r="BD80" s="46"/>
      <c r="BE80" s="46"/>
      <c r="BF80" s="46" t="s">
        <v>152</v>
      </c>
      <c r="BG80" s="46" t="s">
        <v>152</v>
      </c>
      <c r="BH80" s="46" t="s">
        <v>152</v>
      </c>
      <c r="BI80" s="46" t="s">
        <v>152</v>
      </c>
      <c r="BJ80" s="46" t="s">
        <v>152</v>
      </c>
      <c r="BK80" s="46" t="s">
        <v>152</v>
      </c>
      <c r="BL80" s="46" t="s">
        <v>152</v>
      </c>
      <c r="BM80" s="46" t="s">
        <v>152</v>
      </c>
      <c r="BN80" s="46" t="s">
        <v>152</v>
      </c>
      <c r="BO80" s="46" t="s">
        <v>152</v>
      </c>
      <c r="BP80" s="46" t="s">
        <v>152</v>
      </c>
      <c r="BQ80" s="46" t="s">
        <v>152</v>
      </c>
      <c r="BR80" s="46" t="s">
        <v>152</v>
      </c>
      <c r="BS80" s="46" t="s">
        <v>152</v>
      </c>
      <c r="BT80" s="46" t="s">
        <v>152</v>
      </c>
      <c r="BU80" s="46" t="s">
        <v>152</v>
      </c>
      <c r="BV80" s="46" t="s">
        <v>152</v>
      </c>
      <c r="BW80" s="46" t="s">
        <v>152</v>
      </c>
      <c r="BX80" s="46" t="s">
        <v>152</v>
      </c>
      <c r="BY80" s="46" t="s">
        <v>152</v>
      </c>
      <c r="BZ80" s="38" t="e">
        <f t="shared" si="35"/>
        <v>#VALUE!</v>
      </c>
      <c r="CA80" s="38" t="e">
        <f t="shared" si="35"/>
        <v>#VALUE!</v>
      </c>
      <c r="CB80" s="38" t="e">
        <f t="shared" si="35"/>
        <v>#VALUE!</v>
      </c>
      <c r="CC80" s="38" t="e">
        <f t="shared" si="35"/>
        <v>#VALUE!</v>
      </c>
      <c r="CD80" s="38" t="e">
        <f t="shared" si="35"/>
        <v>#VALUE!</v>
      </c>
      <c r="CE80" s="34" t="e">
        <f t="shared" si="9"/>
        <v>#VALUE!</v>
      </c>
      <c r="CF80" s="34" t="e">
        <f t="shared" si="9"/>
        <v>#VALUE!</v>
      </c>
      <c r="CG80" s="34" t="e">
        <f t="shared" si="9"/>
        <v>#VALUE!</v>
      </c>
      <c r="CH80" s="34" t="e">
        <f t="shared" si="9"/>
        <v>#VALUE!</v>
      </c>
      <c r="CI80" s="34" t="e">
        <f t="shared" si="9"/>
        <v>#VALUE!</v>
      </c>
      <c r="CJ80" s="35" t="s">
        <v>152</v>
      </c>
    </row>
    <row r="81" spans="1:88" s="18" customFormat="1" ht="47.25" hidden="1" x14ac:dyDescent="0.25">
      <c r="A81" s="36" t="s">
        <v>118</v>
      </c>
      <c r="B81" s="37" t="s">
        <v>119</v>
      </c>
      <c r="C81" s="35" t="s">
        <v>152</v>
      </c>
      <c r="D81" s="35" t="s">
        <v>152</v>
      </c>
      <c r="E81" s="35" t="s">
        <v>152</v>
      </c>
      <c r="F81" s="35" t="s">
        <v>152</v>
      </c>
      <c r="G81" s="35" t="s">
        <v>152</v>
      </c>
      <c r="H81" s="38">
        <v>0</v>
      </c>
      <c r="I81" s="38">
        <v>0</v>
      </c>
      <c r="J81" s="35" t="s">
        <v>152</v>
      </c>
      <c r="K81" s="38">
        <v>0</v>
      </c>
      <c r="L81" s="38">
        <v>0</v>
      </c>
      <c r="M81" s="35" t="s">
        <v>152</v>
      </c>
      <c r="N81" s="35" t="s">
        <v>152</v>
      </c>
      <c r="O81" s="35" t="s">
        <v>152</v>
      </c>
      <c r="P81" s="38"/>
      <c r="Q81" s="38"/>
      <c r="R81" s="38">
        <v>0</v>
      </c>
      <c r="S81" s="38">
        <v>0</v>
      </c>
      <c r="T81" s="38">
        <v>0</v>
      </c>
      <c r="U81" s="38">
        <f t="shared" si="5"/>
        <v>0</v>
      </c>
      <c r="V81" s="38"/>
      <c r="W81" s="38">
        <v>0</v>
      </c>
      <c r="X81" s="38"/>
      <c r="Y81" s="38"/>
      <c r="Z81" s="35" t="s">
        <v>152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6" t="s">
        <v>152</v>
      </c>
      <c r="AM81" s="46" t="s">
        <v>152</v>
      </c>
      <c r="AN81" s="46" t="s">
        <v>152</v>
      </c>
      <c r="AO81" s="46" t="s">
        <v>152</v>
      </c>
      <c r="AP81" s="46" t="s">
        <v>152</v>
      </c>
      <c r="AQ81" s="38" t="str">
        <f t="shared" si="40"/>
        <v>нд</v>
      </c>
      <c r="AR81" s="38" t="str">
        <f t="shared" si="40"/>
        <v>нд</v>
      </c>
      <c r="AS81" s="38" t="str">
        <f t="shared" si="40"/>
        <v>нд</v>
      </c>
      <c r="AT81" s="38" t="str">
        <f t="shared" si="40"/>
        <v>нд</v>
      </c>
      <c r="AU81" s="38" t="str">
        <f t="shared" si="40"/>
        <v>нд</v>
      </c>
      <c r="AV81" s="46" t="s">
        <v>152</v>
      </c>
      <c r="AW81" s="46" t="s">
        <v>152</v>
      </c>
      <c r="AX81" s="46" t="s">
        <v>152</v>
      </c>
      <c r="AY81" s="46" t="s">
        <v>152</v>
      </c>
      <c r="AZ81" s="46" t="s">
        <v>152</v>
      </c>
      <c r="BA81" s="46"/>
      <c r="BB81" s="46"/>
      <c r="BC81" s="38" t="str">
        <f t="shared" si="45"/>
        <v>нд</v>
      </c>
      <c r="BD81" s="46"/>
      <c r="BE81" s="46"/>
      <c r="BF81" s="46" t="s">
        <v>152</v>
      </c>
      <c r="BG81" s="46" t="s">
        <v>152</v>
      </c>
      <c r="BH81" s="46" t="s">
        <v>152</v>
      </c>
      <c r="BI81" s="46" t="s">
        <v>152</v>
      </c>
      <c r="BJ81" s="46" t="s">
        <v>152</v>
      </c>
      <c r="BK81" s="46" t="s">
        <v>152</v>
      </c>
      <c r="BL81" s="46" t="s">
        <v>152</v>
      </c>
      <c r="BM81" s="46" t="s">
        <v>152</v>
      </c>
      <c r="BN81" s="46" t="s">
        <v>152</v>
      </c>
      <c r="BO81" s="46" t="s">
        <v>152</v>
      </c>
      <c r="BP81" s="46" t="s">
        <v>152</v>
      </c>
      <c r="BQ81" s="46" t="s">
        <v>152</v>
      </c>
      <c r="BR81" s="46" t="s">
        <v>152</v>
      </c>
      <c r="BS81" s="46" t="s">
        <v>152</v>
      </c>
      <c r="BT81" s="46" t="s">
        <v>152</v>
      </c>
      <c r="BU81" s="46" t="s">
        <v>152</v>
      </c>
      <c r="BV81" s="46" t="s">
        <v>152</v>
      </c>
      <c r="BW81" s="46" t="s">
        <v>152</v>
      </c>
      <c r="BX81" s="46" t="s">
        <v>152</v>
      </c>
      <c r="BY81" s="46" t="s">
        <v>152</v>
      </c>
      <c r="BZ81" s="38" t="e">
        <f t="shared" si="35"/>
        <v>#VALUE!</v>
      </c>
      <c r="CA81" s="38" t="e">
        <f t="shared" si="35"/>
        <v>#VALUE!</v>
      </c>
      <c r="CB81" s="38" t="e">
        <f t="shared" si="35"/>
        <v>#VALUE!</v>
      </c>
      <c r="CC81" s="38" t="e">
        <f t="shared" si="35"/>
        <v>#VALUE!</v>
      </c>
      <c r="CD81" s="38" t="e">
        <f t="shared" si="35"/>
        <v>#VALUE!</v>
      </c>
      <c r="CE81" s="34" t="e">
        <f t="shared" si="9"/>
        <v>#VALUE!</v>
      </c>
      <c r="CF81" s="34" t="e">
        <f t="shared" si="9"/>
        <v>#VALUE!</v>
      </c>
      <c r="CG81" s="34" t="e">
        <f t="shared" si="9"/>
        <v>#VALUE!</v>
      </c>
      <c r="CH81" s="34" t="e">
        <f t="shared" si="9"/>
        <v>#VALUE!</v>
      </c>
      <c r="CI81" s="34" t="e">
        <f t="shared" si="9"/>
        <v>#VALUE!</v>
      </c>
      <c r="CJ81" s="35" t="s">
        <v>152</v>
      </c>
    </row>
    <row r="82" spans="1:88" s="18" customFormat="1" ht="31.5" hidden="1" x14ac:dyDescent="0.25">
      <c r="A82" s="36" t="s">
        <v>120</v>
      </c>
      <c r="B82" s="37" t="s">
        <v>121</v>
      </c>
      <c r="C82" s="35" t="s">
        <v>152</v>
      </c>
      <c r="D82" s="35" t="s">
        <v>152</v>
      </c>
      <c r="E82" s="35" t="s">
        <v>152</v>
      </c>
      <c r="F82" s="35" t="s">
        <v>152</v>
      </c>
      <c r="G82" s="35" t="s">
        <v>152</v>
      </c>
      <c r="H82" s="38">
        <v>0</v>
      </c>
      <c r="I82" s="38">
        <v>0</v>
      </c>
      <c r="J82" s="35" t="s">
        <v>152</v>
      </c>
      <c r="K82" s="38">
        <v>0</v>
      </c>
      <c r="L82" s="38">
        <v>0</v>
      </c>
      <c r="M82" s="35" t="s">
        <v>152</v>
      </c>
      <c r="N82" s="35" t="s">
        <v>152</v>
      </c>
      <c r="O82" s="35" t="s">
        <v>152</v>
      </c>
      <c r="P82" s="38"/>
      <c r="Q82" s="38"/>
      <c r="R82" s="38">
        <v>0</v>
      </c>
      <c r="S82" s="38">
        <v>0</v>
      </c>
      <c r="T82" s="38">
        <v>0</v>
      </c>
      <c r="U82" s="38">
        <f t="shared" si="5"/>
        <v>0</v>
      </c>
      <c r="V82" s="38"/>
      <c r="W82" s="38">
        <v>0</v>
      </c>
      <c r="X82" s="38"/>
      <c r="Y82" s="38"/>
      <c r="Z82" s="35" t="s">
        <v>152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6" t="s">
        <v>152</v>
      </c>
      <c r="AM82" s="46" t="s">
        <v>152</v>
      </c>
      <c r="AN82" s="46" t="s">
        <v>152</v>
      </c>
      <c r="AO82" s="46" t="s">
        <v>152</v>
      </c>
      <c r="AP82" s="46" t="s">
        <v>152</v>
      </c>
      <c r="AQ82" s="38" t="str">
        <f t="shared" si="40"/>
        <v>нд</v>
      </c>
      <c r="AR82" s="38" t="str">
        <f t="shared" si="40"/>
        <v>нд</v>
      </c>
      <c r="AS82" s="38" t="str">
        <f t="shared" si="40"/>
        <v>нд</v>
      </c>
      <c r="AT82" s="38" t="str">
        <f t="shared" si="40"/>
        <v>нд</v>
      </c>
      <c r="AU82" s="38" t="str">
        <f t="shared" si="40"/>
        <v>нд</v>
      </c>
      <c r="AV82" s="46" t="s">
        <v>152</v>
      </c>
      <c r="AW82" s="46" t="s">
        <v>152</v>
      </c>
      <c r="AX82" s="46" t="s">
        <v>152</v>
      </c>
      <c r="AY82" s="46" t="s">
        <v>152</v>
      </c>
      <c r="AZ82" s="46" t="s">
        <v>152</v>
      </c>
      <c r="BA82" s="46"/>
      <c r="BB82" s="46"/>
      <c r="BC82" s="38" t="str">
        <f t="shared" si="45"/>
        <v>нд</v>
      </c>
      <c r="BD82" s="46"/>
      <c r="BE82" s="46"/>
      <c r="BF82" s="46" t="s">
        <v>152</v>
      </c>
      <c r="BG82" s="46" t="s">
        <v>152</v>
      </c>
      <c r="BH82" s="46" t="s">
        <v>152</v>
      </c>
      <c r="BI82" s="46" t="s">
        <v>152</v>
      </c>
      <c r="BJ82" s="46" t="s">
        <v>152</v>
      </c>
      <c r="BK82" s="46" t="s">
        <v>152</v>
      </c>
      <c r="BL82" s="46" t="s">
        <v>152</v>
      </c>
      <c r="BM82" s="46" t="s">
        <v>152</v>
      </c>
      <c r="BN82" s="46" t="s">
        <v>152</v>
      </c>
      <c r="BO82" s="46" t="s">
        <v>152</v>
      </c>
      <c r="BP82" s="46" t="s">
        <v>152</v>
      </c>
      <c r="BQ82" s="46" t="s">
        <v>152</v>
      </c>
      <c r="BR82" s="46" t="s">
        <v>152</v>
      </c>
      <c r="BS82" s="46" t="s">
        <v>152</v>
      </c>
      <c r="BT82" s="46" t="s">
        <v>152</v>
      </c>
      <c r="BU82" s="46" t="s">
        <v>152</v>
      </c>
      <c r="BV82" s="46" t="s">
        <v>152</v>
      </c>
      <c r="BW82" s="46" t="s">
        <v>152</v>
      </c>
      <c r="BX82" s="46" t="s">
        <v>152</v>
      </c>
      <c r="BY82" s="46" t="s">
        <v>152</v>
      </c>
      <c r="BZ82" s="38" t="e">
        <f t="shared" si="35"/>
        <v>#VALUE!</v>
      </c>
      <c r="CA82" s="38" t="e">
        <f t="shared" si="35"/>
        <v>#VALUE!</v>
      </c>
      <c r="CB82" s="38" t="e">
        <f t="shared" si="35"/>
        <v>#VALUE!</v>
      </c>
      <c r="CC82" s="38" t="e">
        <f t="shared" si="35"/>
        <v>#VALUE!</v>
      </c>
      <c r="CD82" s="38" t="e">
        <f t="shared" si="35"/>
        <v>#VALUE!</v>
      </c>
      <c r="CE82" s="34" t="e">
        <f t="shared" si="9"/>
        <v>#VALUE!</v>
      </c>
      <c r="CF82" s="34" t="e">
        <f t="shared" si="9"/>
        <v>#VALUE!</v>
      </c>
      <c r="CG82" s="34" t="e">
        <f t="shared" si="9"/>
        <v>#VALUE!</v>
      </c>
      <c r="CH82" s="34" t="e">
        <f t="shared" si="9"/>
        <v>#VALUE!</v>
      </c>
      <c r="CI82" s="34" t="e">
        <f t="shared" si="9"/>
        <v>#VALUE!</v>
      </c>
      <c r="CJ82" s="35" t="s">
        <v>152</v>
      </c>
    </row>
    <row r="83" spans="1:88" s="18" customFormat="1" ht="31.5" hidden="1" x14ac:dyDescent="0.25">
      <c r="A83" s="36" t="s">
        <v>122</v>
      </c>
      <c r="B83" s="37" t="s">
        <v>123</v>
      </c>
      <c r="C83" s="35" t="s">
        <v>152</v>
      </c>
      <c r="D83" s="35" t="s">
        <v>152</v>
      </c>
      <c r="E83" s="35" t="s">
        <v>152</v>
      </c>
      <c r="F83" s="35" t="s">
        <v>152</v>
      </c>
      <c r="G83" s="35" t="s">
        <v>152</v>
      </c>
      <c r="H83" s="38">
        <v>0</v>
      </c>
      <c r="I83" s="38">
        <v>0</v>
      </c>
      <c r="J83" s="35" t="s">
        <v>152</v>
      </c>
      <c r="K83" s="38">
        <v>0</v>
      </c>
      <c r="L83" s="38">
        <v>0</v>
      </c>
      <c r="M83" s="35" t="s">
        <v>152</v>
      </c>
      <c r="N83" s="35" t="s">
        <v>152</v>
      </c>
      <c r="O83" s="35" t="s">
        <v>152</v>
      </c>
      <c r="P83" s="38"/>
      <c r="Q83" s="38"/>
      <c r="R83" s="38">
        <v>0</v>
      </c>
      <c r="S83" s="38">
        <v>0</v>
      </c>
      <c r="T83" s="38">
        <v>0</v>
      </c>
      <c r="U83" s="38">
        <f t="shared" si="5"/>
        <v>0</v>
      </c>
      <c r="V83" s="38"/>
      <c r="W83" s="38">
        <v>0</v>
      </c>
      <c r="X83" s="38"/>
      <c r="Y83" s="38"/>
      <c r="Z83" s="35" t="s">
        <v>152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6" t="s">
        <v>152</v>
      </c>
      <c r="AM83" s="46" t="s">
        <v>152</v>
      </c>
      <c r="AN83" s="46" t="s">
        <v>152</v>
      </c>
      <c r="AO83" s="46" t="s">
        <v>152</v>
      </c>
      <c r="AP83" s="46" t="s">
        <v>152</v>
      </c>
      <c r="AQ83" s="38" t="str">
        <f t="shared" si="40"/>
        <v>нд</v>
      </c>
      <c r="AR83" s="38" t="str">
        <f t="shared" si="40"/>
        <v>нд</v>
      </c>
      <c r="AS83" s="38" t="str">
        <f t="shared" si="40"/>
        <v>нд</v>
      </c>
      <c r="AT83" s="38" t="str">
        <f t="shared" si="40"/>
        <v>нд</v>
      </c>
      <c r="AU83" s="38" t="str">
        <f t="shared" si="40"/>
        <v>нд</v>
      </c>
      <c r="AV83" s="46" t="s">
        <v>152</v>
      </c>
      <c r="AW83" s="46" t="s">
        <v>152</v>
      </c>
      <c r="AX83" s="46" t="s">
        <v>152</v>
      </c>
      <c r="AY83" s="46" t="s">
        <v>152</v>
      </c>
      <c r="AZ83" s="46" t="s">
        <v>152</v>
      </c>
      <c r="BA83" s="46"/>
      <c r="BB83" s="46"/>
      <c r="BC83" s="38" t="str">
        <f t="shared" si="45"/>
        <v>нд</v>
      </c>
      <c r="BD83" s="46"/>
      <c r="BE83" s="46"/>
      <c r="BF83" s="46" t="s">
        <v>152</v>
      </c>
      <c r="BG83" s="46" t="s">
        <v>152</v>
      </c>
      <c r="BH83" s="46" t="s">
        <v>152</v>
      </c>
      <c r="BI83" s="46" t="s">
        <v>152</v>
      </c>
      <c r="BJ83" s="46" t="s">
        <v>152</v>
      </c>
      <c r="BK83" s="46" t="s">
        <v>152</v>
      </c>
      <c r="BL83" s="46" t="s">
        <v>152</v>
      </c>
      <c r="BM83" s="46" t="s">
        <v>152</v>
      </c>
      <c r="BN83" s="46" t="s">
        <v>152</v>
      </c>
      <c r="BO83" s="46" t="s">
        <v>152</v>
      </c>
      <c r="BP83" s="46" t="s">
        <v>152</v>
      </c>
      <c r="BQ83" s="46" t="s">
        <v>152</v>
      </c>
      <c r="BR83" s="46" t="s">
        <v>152</v>
      </c>
      <c r="BS83" s="46" t="s">
        <v>152</v>
      </c>
      <c r="BT83" s="46" t="s">
        <v>152</v>
      </c>
      <c r="BU83" s="46" t="s">
        <v>152</v>
      </c>
      <c r="BV83" s="46" t="s">
        <v>152</v>
      </c>
      <c r="BW83" s="46" t="s">
        <v>152</v>
      </c>
      <c r="BX83" s="46" t="s">
        <v>152</v>
      </c>
      <c r="BY83" s="46" t="s">
        <v>152</v>
      </c>
      <c r="BZ83" s="38" t="e">
        <f t="shared" si="35"/>
        <v>#VALUE!</v>
      </c>
      <c r="CA83" s="38" t="e">
        <f t="shared" si="35"/>
        <v>#VALUE!</v>
      </c>
      <c r="CB83" s="38" t="e">
        <f t="shared" si="35"/>
        <v>#VALUE!</v>
      </c>
      <c r="CC83" s="38" t="e">
        <f t="shared" si="35"/>
        <v>#VALUE!</v>
      </c>
      <c r="CD83" s="38" t="e">
        <f t="shared" si="35"/>
        <v>#VALUE!</v>
      </c>
      <c r="CE83" s="34" t="e">
        <f t="shared" si="9"/>
        <v>#VALUE!</v>
      </c>
      <c r="CF83" s="34" t="e">
        <f t="shared" si="9"/>
        <v>#VALUE!</v>
      </c>
      <c r="CG83" s="34" t="e">
        <f t="shared" si="9"/>
        <v>#VALUE!</v>
      </c>
      <c r="CH83" s="34" t="e">
        <f t="shared" si="9"/>
        <v>#VALUE!</v>
      </c>
      <c r="CI83" s="34" t="e">
        <f t="shared" si="9"/>
        <v>#VALUE!</v>
      </c>
      <c r="CJ83" s="35" t="s">
        <v>152</v>
      </c>
    </row>
    <row r="84" spans="1:88" s="18" customFormat="1" ht="47.25" hidden="1" x14ac:dyDescent="0.25">
      <c r="A84" s="36" t="s">
        <v>124</v>
      </c>
      <c r="B84" s="37" t="s">
        <v>125</v>
      </c>
      <c r="C84" s="35" t="s">
        <v>152</v>
      </c>
      <c r="D84" s="35" t="s">
        <v>152</v>
      </c>
      <c r="E84" s="35" t="s">
        <v>152</v>
      </c>
      <c r="F84" s="35" t="s">
        <v>152</v>
      </c>
      <c r="G84" s="35" t="s">
        <v>152</v>
      </c>
      <c r="H84" s="38">
        <v>0</v>
      </c>
      <c r="I84" s="38">
        <v>0</v>
      </c>
      <c r="J84" s="35" t="s">
        <v>152</v>
      </c>
      <c r="K84" s="38">
        <v>0</v>
      </c>
      <c r="L84" s="38">
        <v>0</v>
      </c>
      <c r="M84" s="35" t="s">
        <v>152</v>
      </c>
      <c r="N84" s="35" t="s">
        <v>152</v>
      </c>
      <c r="O84" s="35" t="s">
        <v>152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f t="shared" si="5"/>
        <v>0</v>
      </c>
      <c r="V84" s="38"/>
      <c r="W84" s="38">
        <v>0</v>
      </c>
      <c r="X84" s="38"/>
      <c r="Y84" s="38"/>
      <c r="Z84" s="35" t="s">
        <v>152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0</v>
      </c>
      <c r="AL84" s="46" t="s">
        <v>152</v>
      </c>
      <c r="AM84" s="46" t="s">
        <v>152</v>
      </c>
      <c r="AN84" s="46" t="s">
        <v>152</v>
      </c>
      <c r="AO84" s="46" t="s">
        <v>152</v>
      </c>
      <c r="AP84" s="46" t="s">
        <v>152</v>
      </c>
      <c r="AQ84" s="38" t="str">
        <f t="shared" si="40"/>
        <v>нд</v>
      </c>
      <c r="AR84" s="38" t="str">
        <f t="shared" si="40"/>
        <v>нд</v>
      </c>
      <c r="AS84" s="38" t="str">
        <f t="shared" si="40"/>
        <v>нд</v>
      </c>
      <c r="AT84" s="38" t="str">
        <f t="shared" si="40"/>
        <v>нд</v>
      </c>
      <c r="AU84" s="38" t="str">
        <f t="shared" si="40"/>
        <v>нд</v>
      </c>
      <c r="AV84" s="46" t="s">
        <v>152</v>
      </c>
      <c r="AW84" s="46" t="s">
        <v>152</v>
      </c>
      <c r="AX84" s="46" t="s">
        <v>152</v>
      </c>
      <c r="AY84" s="46" t="s">
        <v>152</v>
      </c>
      <c r="AZ84" s="46" t="s">
        <v>152</v>
      </c>
      <c r="BA84" s="46"/>
      <c r="BB84" s="46"/>
      <c r="BC84" s="38" t="str">
        <f t="shared" si="45"/>
        <v>нд</v>
      </c>
      <c r="BD84" s="46"/>
      <c r="BE84" s="46"/>
      <c r="BF84" s="46" t="s">
        <v>152</v>
      </c>
      <c r="BG84" s="46" t="s">
        <v>152</v>
      </c>
      <c r="BH84" s="46" t="s">
        <v>152</v>
      </c>
      <c r="BI84" s="46" t="s">
        <v>152</v>
      </c>
      <c r="BJ84" s="46" t="s">
        <v>152</v>
      </c>
      <c r="BK84" s="46" t="s">
        <v>152</v>
      </c>
      <c r="BL84" s="46" t="s">
        <v>152</v>
      </c>
      <c r="BM84" s="46" t="s">
        <v>152</v>
      </c>
      <c r="BN84" s="46" t="s">
        <v>152</v>
      </c>
      <c r="BO84" s="46" t="s">
        <v>152</v>
      </c>
      <c r="BP84" s="46" t="s">
        <v>152</v>
      </c>
      <c r="BQ84" s="46" t="s">
        <v>152</v>
      </c>
      <c r="BR84" s="46" t="s">
        <v>152</v>
      </c>
      <c r="BS84" s="46" t="s">
        <v>152</v>
      </c>
      <c r="BT84" s="46" t="s">
        <v>152</v>
      </c>
      <c r="BU84" s="46" t="s">
        <v>152</v>
      </c>
      <c r="BV84" s="46" t="s">
        <v>152</v>
      </c>
      <c r="BW84" s="46" t="s">
        <v>152</v>
      </c>
      <c r="BX84" s="46" t="s">
        <v>152</v>
      </c>
      <c r="BY84" s="46" t="s">
        <v>152</v>
      </c>
      <c r="BZ84" s="38" t="e">
        <f t="shared" si="35"/>
        <v>#VALUE!</v>
      </c>
      <c r="CA84" s="38" t="e">
        <f t="shared" si="35"/>
        <v>#VALUE!</v>
      </c>
      <c r="CB84" s="38" t="e">
        <f t="shared" si="35"/>
        <v>#VALUE!</v>
      </c>
      <c r="CC84" s="38" t="e">
        <f t="shared" si="35"/>
        <v>#VALUE!</v>
      </c>
      <c r="CD84" s="38" t="e">
        <f t="shared" si="35"/>
        <v>#VALUE!</v>
      </c>
      <c r="CE84" s="34" t="e">
        <f t="shared" si="9"/>
        <v>#VALUE!</v>
      </c>
      <c r="CF84" s="34" t="e">
        <f t="shared" si="9"/>
        <v>#VALUE!</v>
      </c>
      <c r="CG84" s="34" t="e">
        <f t="shared" si="9"/>
        <v>#VALUE!</v>
      </c>
      <c r="CH84" s="34" t="e">
        <f t="shared" si="9"/>
        <v>#VALUE!</v>
      </c>
      <c r="CI84" s="34" t="e">
        <f t="shared" si="9"/>
        <v>#VALUE!</v>
      </c>
      <c r="CJ84" s="35" t="s">
        <v>152</v>
      </c>
    </row>
    <row r="85" spans="1:88" s="18" customFormat="1" ht="63" hidden="1" x14ac:dyDescent="0.25">
      <c r="A85" s="36" t="s">
        <v>126</v>
      </c>
      <c r="B85" s="37" t="s">
        <v>127</v>
      </c>
      <c r="C85" s="35" t="s">
        <v>152</v>
      </c>
      <c r="D85" s="35" t="s">
        <v>152</v>
      </c>
      <c r="E85" s="35" t="s">
        <v>152</v>
      </c>
      <c r="F85" s="35" t="s">
        <v>152</v>
      </c>
      <c r="G85" s="35" t="s">
        <v>152</v>
      </c>
      <c r="H85" s="38">
        <v>0</v>
      </c>
      <c r="I85" s="38">
        <v>0</v>
      </c>
      <c r="J85" s="35" t="s">
        <v>152</v>
      </c>
      <c r="K85" s="38">
        <v>0</v>
      </c>
      <c r="L85" s="38">
        <v>0</v>
      </c>
      <c r="M85" s="35" t="s">
        <v>152</v>
      </c>
      <c r="N85" s="35" t="s">
        <v>152</v>
      </c>
      <c r="O85" s="35" t="s">
        <v>152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f t="shared" si="5"/>
        <v>0</v>
      </c>
      <c r="V85" s="38"/>
      <c r="W85" s="38">
        <v>0</v>
      </c>
      <c r="X85" s="38"/>
      <c r="Y85" s="38"/>
      <c r="Z85" s="35" t="s">
        <v>152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6" t="s">
        <v>152</v>
      </c>
      <c r="AM85" s="46" t="s">
        <v>152</v>
      </c>
      <c r="AN85" s="46" t="s">
        <v>152</v>
      </c>
      <c r="AO85" s="46" t="s">
        <v>152</v>
      </c>
      <c r="AP85" s="46" t="s">
        <v>152</v>
      </c>
      <c r="AQ85" s="38" t="str">
        <f t="shared" si="40"/>
        <v>нд</v>
      </c>
      <c r="AR85" s="38" t="str">
        <f t="shared" si="40"/>
        <v>нд</v>
      </c>
      <c r="AS85" s="38" t="str">
        <f t="shared" si="40"/>
        <v>нд</v>
      </c>
      <c r="AT85" s="38" t="str">
        <f t="shared" si="40"/>
        <v>нд</v>
      </c>
      <c r="AU85" s="38" t="str">
        <f t="shared" si="40"/>
        <v>нд</v>
      </c>
      <c r="AV85" s="46" t="s">
        <v>152</v>
      </c>
      <c r="AW85" s="46" t="s">
        <v>152</v>
      </c>
      <c r="AX85" s="46" t="s">
        <v>152</v>
      </c>
      <c r="AY85" s="46" t="s">
        <v>152</v>
      </c>
      <c r="AZ85" s="46" t="s">
        <v>152</v>
      </c>
      <c r="BA85" s="46"/>
      <c r="BB85" s="46"/>
      <c r="BC85" s="38" t="str">
        <f t="shared" si="45"/>
        <v>нд</v>
      </c>
      <c r="BD85" s="46"/>
      <c r="BE85" s="46"/>
      <c r="BF85" s="46" t="s">
        <v>152</v>
      </c>
      <c r="BG85" s="46" t="s">
        <v>152</v>
      </c>
      <c r="BH85" s="46" t="s">
        <v>152</v>
      </c>
      <c r="BI85" s="46" t="s">
        <v>152</v>
      </c>
      <c r="BJ85" s="46" t="s">
        <v>152</v>
      </c>
      <c r="BK85" s="46" t="s">
        <v>152</v>
      </c>
      <c r="BL85" s="46" t="s">
        <v>152</v>
      </c>
      <c r="BM85" s="46" t="s">
        <v>152</v>
      </c>
      <c r="BN85" s="46" t="s">
        <v>152</v>
      </c>
      <c r="BO85" s="46" t="s">
        <v>152</v>
      </c>
      <c r="BP85" s="46" t="s">
        <v>152</v>
      </c>
      <c r="BQ85" s="46" t="s">
        <v>152</v>
      </c>
      <c r="BR85" s="46" t="s">
        <v>152</v>
      </c>
      <c r="BS85" s="46" t="s">
        <v>152</v>
      </c>
      <c r="BT85" s="46" t="s">
        <v>152</v>
      </c>
      <c r="BU85" s="46" t="s">
        <v>152</v>
      </c>
      <c r="BV85" s="46" t="s">
        <v>152</v>
      </c>
      <c r="BW85" s="46" t="s">
        <v>152</v>
      </c>
      <c r="BX85" s="46" t="s">
        <v>152</v>
      </c>
      <c r="BY85" s="46" t="s">
        <v>152</v>
      </c>
      <c r="BZ85" s="38" t="e">
        <f t="shared" si="35"/>
        <v>#VALUE!</v>
      </c>
      <c r="CA85" s="38" t="e">
        <f t="shared" si="35"/>
        <v>#VALUE!</v>
      </c>
      <c r="CB85" s="38" t="e">
        <f t="shared" si="35"/>
        <v>#VALUE!</v>
      </c>
      <c r="CC85" s="38" t="e">
        <f t="shared" si="35"/>
        <v>#VALUE!</v>
      </c>
      <c r="CD85" s="38" t="e">
        <f t="shared" si="35"/>
        <v>#VALUE!</v>
      </c>
      <c r="CE85" s="34" t="e">
        <f t="shared" si="9"/>
        <v>#VALUE!</v>
      </c>
      <c r="CF85" s="34" t="e">
        <f t="shared" si="9"/>
        <v>#VALUE!</v>
      </c>
      <c r="CG85" s="34" t="e">
        <f t="shared" si="9"/>
        <v>#VALUE!</v>
      </c>
      <c r="CH85" s="34" t="e">
        <f t="shared" si="9"/>
        <v>#VALUE!</v>
      </c>
      <c r="CI85" s="34" t="e">
        <f t="shared" si="9"/>
        <v>#VALUE!</v>
      </c>
      <c r="CJ85" s="35" t="s">
        <v>152</v>
      </c>
    </row>
    <row r="86" spans="1:88" s="18" customFormat="1" ht="47.25" hidden="1" x14ac:dyDescent="0.25">
      <c r="A86" s="36" t="s">
        <v>128</v>
      </c>
      <c r="B86" s="37" t="s">
        <v>129</v>
      </c>
      <c r="C86" s="35" t="s">
        <v>152</v>
      </c>
      <c r="D86" s="35" t="s">
        <v>152</v>
      </c>
      <c r="E86" s="35" t="s">
        <v>152</v>
      </c>
      <c r="F86" s="35" t="s">
        <v>152</v>
      </c>
      <c r="G86" s="35" t="s">
        <v>152</v>
      </c>
      <c r="H86" s="38">
        <v>0</v>
      </c>
      <c r="I86" s="38">
        <v>0</v>
      </c>
      <c r="J86" s="35" t="s">
        <v>152</v>
      </c>
      <c r="K86" s="38">
        <v>0</v>
      </c>
      <c r="L86" s="38">
        <v>0</v>
      </c>
      <c r="M86" s="35" t="s">
        <v>152</v>
      </c>
      <c r="N86" s="35" t="s">
        <v>152</v>
      </c>
      <c r="O86" s="35" t="s">
        <v>152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f t="shared" si="5"/>
        <v>0</v>
      </c>
      <c r="V86" s="38"/>
      <c r="W86" s="38">
        <v>0</v>
      </c>
      <c r="X86" s="38"/>
      <c r="Y86" s="38"/>
      <c r="Z86" s="35" t="s">
        <v>152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6" t="s">
        <v>152</v>
      </c>
      <c r="AM86" s="46" t="s">
        <v>152</v>
      </c>
      <c r="AN86" s="46" t="s">
        <v>152</v>
      </c>
      <c r="AO86" s="46" t="s">
        <v>152</v>
      </c>
      <c r="AP86" s="46" t="s">
        <v>152</v>
      </c>
      <c r="AQ86" s="38" t="str">
        <f t="shared" si="40"/>
        <v>нд</v>
      </c>
      <c r="AR86" s="38" t="str">
        <f t="shared" si="40"/>
        <v>нд</v>
      </c>
      <c r="AS86" s="38" t="str">
        <f t="shared" si="40"/>
        <v>нд</v>
      </c>
      <c r="AT86" s="38" t="str">
        <f t="shared" si="40"/>
        <v>нд</v>
      </c>
      <c r="AU86" s="38" t="str">
        <f t="shared" si="40"/>
        <v>нд</v>
      </c>
      <c r="AV86" s="46" t="s">
        <v>152</v>
      </c>
      <c r="AW86" s="46" t="s">
        <v>152</v>
      </c>
      <c r="AX86" s="46" t="s">
        <v>152</v>
      </c>
      <c r="AY86" s="46" t="s">
        <v>152</v>
      </c>
      <c r="AZ86" s="46" t="s">
        <v>152</v>
      </c>
      <c r="BA86" s="46"/>
      <c r="BB86" s="46"/>
      <c r="BC86" s="38" t="str">
        <f t="shared" si="45"/>
        <v>нд</v>
      </c>
      <c r="BD86" s="46"/>
      <c r="BE86" s="46"/>
      <c r="BF86" s="46" t="s">
        <v>152</v>
      </c>
      <c r="BG86" s="46" t="s">
        <v>152</v>
      </c>
      <c r="BH86" s="46" t="s">
        <v>152</v>
      </c>
      <c r="BI86" s="46" t="s">
        <v>152</v>
      </c>
      <c r="BJ86" s="46" t="s">
        <v>152</v>
      </c>
      <c r="BK86" s="46" t="s">
        <v>152</v>
      </c>
      <c r="BL86" s="46" t="s">
        <v>152</v>
      </c>
      <c r="BM86" s="46" t="s">
        <v>152</v>
      </c>
      <c r="BN86" s="46" t="s">
        <v>152</v>
      </c>
      <c r="BO86" s="46" t="s">
        <v>152</v>
      </c>
      <c r="BP86" s="46" t="s">
        <v>152</v>
      </c>
      <c r="BQ86" s="46" t="s">
        <v>152</v>
      </c>
      <c r="BR86" s="46" t="s">
        <v>152</v>
      </c>
      <c r="BS86" s="46" t="s">
        <v>152</v>
      </c>
      <c r="BT86" s="46" t="s">
        <v>152</v>
      </c>
      <c r="BU86" s="46" t="s">
        <v>152</v>
      </c>
      <c r="BV86" s="46" t="s">
        <v>152</v>
      </c>
      <c r="BW86" s="46" t="s">
        <v>152</v>
      </c>
      <c r="BX86" s="46" t="s">
        <v>152</v>
      </c>
      <c r="BY86" s="46" t="s">
        <v>152</v>
      </c>
      <c r="BZ86" s="38" t="e">
        <f t="shared" si="35"/>
        <v>#VALUE!</v>
      </c>
      <c r="CA86" s="38" t="e">
        <f t="shared" si="35"/>
        <v>#VALUE!</v>
      </c>
      <c r="CB86" s="38" t="e">
        <f t="shared" si="35"/>
        <v>#VALUE!</v>
      </c>
      <c r="CC86" s="38" t="e">
        <f t="shared" si="35"/>
        <v>#VALUE!</v>
      </c>
      <c r="CD86" s="38" t="e">
        <f t="shared" si="35"/>
        <v>#VALUE!</v>
      </c>
      <c r="CE86" s="34" t="e">
        <f t="shared" si="9"/>
        <v>#VALUE!</v>
      </c>
      <c r="CF86" s="34" t="e">
        <f t="shared" si="9"/>
        <v>#VALUE!</v>
      </c>
      <c r="CG86" s="34" t="e">
        <f t="shared" si="9"/>
        <v>#VALUE!</v>
      </c>
      <c r="CH86" s="34" t="e">
        <f t="shared" si="9"/>
        <v>#VALUE!</v>
      </c>
      <c r="CI86" s="34" t="e">
        <f t="shared" si="9"/>
        <v>#VALUE!</v>
      </c>
      <c r="CJ86" s="35" t="s">
        <v>152</v>
      </c>
    </row>
    <row r="87" spans="1:88" s="18" customFormat="1" ht="47.25" hidden="1" x14ac:dyDescent="0.25">
      <c r="A87" s="36" t="s">
        <v>130</v>
      </c>
      <c r="B87" s="37" t="s">
        <v>131</v>
      </c>
      <c r="C87" s="35" t="s">
        <v>152</v>
      </c>
      <c r="D87" s="35" t="s">
        <v>152</v>
      </c>
      <c r="E87" s="35" t="s">
        <v>152</v>
      </c>
      <c r="F87" s="35" t="s">
        <v>152</v>
      </c>
      <c r="G87" s="35" t="s">
        <v>152</v>
      </c>
      <c r="H87" s="38">
        <v>0</v>
      </c>
      <c r="I87" s="38">
        <v>0</v>
      </c>
      <c r="J87" s="35" t="s">
        <v>152</v>
      </c>
      <c r="K87" s="38">
        <v>0</v>
      </c>
      <c r="L87" s="38">
        <v>0</v>
      </c>
      <c r="M87" s="35" t="s">
        <v>152</v>
      </c>
      <c r="N87" s="35" t="s">
        <v>152</v>
      </c>
      <c r="O87" s="35" t="s">
        <v>152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f t="shared" si="5"/>
        <v>0</v>
      </c>
      <c r="V87" s="38"/>
      <c r="W87" s="38">
        <v>0</v>
      </c>
      <c r="X87" s="38"/>
      <c r="Y87" s="38"/>
      <c r="Z87" s="35" t="s">
        <v>152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6" t="s">
        <v>152</v>
      </c>
      <c r="AM87" s="46" t="s">
        <v>152</v>
      </c>
      <c r="AN87" s="46" t="s">
        <v>152</v>
      </c>
      <c r="AO87" s="46" t="s">
        <v>152</v>
      </c>
      <c r="AP87" s="46" t="s">
        <v>152</v>
      </c>
      <c r="AQ87" s="38" t="str">
        <f t="shared" si="40"/>
        <v>нд</v>
      </c>
      <c r="AR87" s="38" t="str">
        <f t="shared" si="40"/>
        <v>нд</v>
      </c>
      <c r="AS87" s="38" t="str">
        <f t="shared" si="40"/>
        <v>нд</v>
      </c>
      <c r="AT87" s="38" t="str">
        <f t="shared" si="40"/>
        <v>нд</v>
      </c>
      <c r="AU87" s="38" t="str">
        <f t="shared" si="40"/>
        <v>нд</v>
      </c>
      <c r="AV87" s="46" t="s">
        <v>152</v>
      </c>
      <c r="AW87" s="46" t="s">
        <v>152</v>
      </c>
      <c r="AX87" s="46" t="s">
        <v>152</v>
      </c>
      <c r="AY87" s="46" t="s">
        <v>152</v>
      </c>
      <c r="AZ87" s="46" t="s">
        <v>152</v>
      </c>
      <c r="BA87" s="46"/>
      <c r="BB87" s="46"/>
      <c r="BC87" s="38" t="str">
        <f t="shared" si="45"/>
        <v>нд</v>
      </c>
      <c r="BD87" s="46"/>
      <c r="BE87" s="46"/>
      <c r="BF87" s="46" t="s">
        <v>152</v>
      </c>
      <c r="BG87" s="46" t="s">
        <v>152</v>
      </c>
      <c r="BH87" s="46" t="s">
        <v>152</v>
      </c>
      <c r="BI87" s="46" t="s">
        <v>152</v>
      </c>
      <c r="BJ87" s="46" t="s">
        <v>152</v>
      </c>
      <c r="BK87" s="46" t="s">
        <v>152</v>
      </c>
      <c r="BL87" s="46" t="s">
        <v>152</v>
      </c>
      <c r="BM87" s="46" t="s">
        <v>152</v>
      </c>
      <c r="BN87" s="46" t="s">
        <v>152</v>
      </c>
      <c r="BO87" s="46" t="s">
        <v>152</v>
      </c>
      <c r="BP87" s="46" t="s">
        <v>152</v>
      </c>
      <c r="BQ87" s="46" t="s">
        <v>152</v>
      </c>
      <c r="BR87" s="46" t="s">
        <v>152</v>
      </c>
      <c r="BS87" s="46" t="s">
        <v>152</v>
      </c>
      <c r="BT87" s="46" t="s">
        <v>152</v>
      </c>
      <c r="BU87" s="46" t="s">
        <v>152</v>
      </c>
      <c r="BV87" s="46" t="s">
        <v>152</v>
      </c>
      <c r="BW87" s="46" t="s">
        <v>152</v>
      </c>
      <c r="BX87" s="46" t="s">
        <v>152</v>
      </c>
      <c r="BY87" s="46" t="s">
        <v>152</v>
      </c>
      <c r="BZ87" s="38" t="e">
        <f t="shared" si="35"/>
        <v>#VALUE!</v>
      </c>
      <c r="CA87" s="38" t="e">
        <f t="shared" si="35"/>
        <v>#VALUE!</v>
      </c>
      <c r="CB87" s="38" t="e">
        <f t="shared" si="35"/>
        <v>#VALUE!</v>
      </c>
      <c r="CC87" s="38" t="e">
        <f t="shared" si="35"/>
        <v>#VALUE!</v>
      </c>
      <c r="CD87" s="38" t="e">
        <f t="shared" si="35"/>
        <v>#VALUE!</v>
      </c>
      <c r="CE87" s="34" t="e">
        <f t="shared" si="9"/>
        <v>#VALUE!</v>
      </c>
      <c r="CF87" s="34" t="e">
        <f t="shared" si="9"/>
        <v>#VALUE!</v>
      </c>
      <c r="CG87" s="34" t="e">
        <f t="shared" si="9"/>
        <v>#VALUE!</v>
      </c>
      <c r="CH87" s="34" t="e">
        <f t="shared" si="9"/>
        <v>#VALUE!</v>
      </c>
      <c r="CI87" s="34" t="e">
        <f t="shared" si="9"/>
        <v>#VALUE!</v>
      </c>
      <c r="CJ87" s="35" t="s">
        <v>152</v>
      </c>
    </row>
    <row r="88" spans="1:88" s="18" customFormat="1" ht="63" hidden="1" x14ac:dyDescent="0.25">
      <c r="A88" s="36" t="s">
        <v>132</v>
      </c>
      <c r="B88" s="37" t="s">
        <v>133</v>
      </c>
      <c r="C88" s="35" t="s">
        <v>152</v>
      </c>
      <c r="D88" s="35" t="s">
        <v>152</v>
      </c>
      <c r="E88" s="35" t="s">
        <v>152</v>
      </c>
      <c r="F88" s="35" t="s">
        <v>152</v>
      </c>
      <c r="G88" s="35" t="s">
        <v>152</v>
      </c>
      <c r="H88" s="38">
        <v>0</v>
      </c>
      <c r="I88" s="38">
        <v>0</v>
      </c>
      <c r="J88" s="35" t="s">
        <v>152</v>
      </c>
      <c r="K88" s="38">
        <v>0</v>
      </c>
      <c r="L88" s="38">
        <v>0</v>
      </c>
      <c r="M88" s="35" t="s">
        <v>152</v>
      </c>
      <c r="N88" s="35" t="s">
        <v>152</v>
      </c>
      <c r="O88" s="35" t="s">
        <v>152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f t="shared" si="5"/>
        <v>0</v>
      </c>
      <c r="V88" s="38"/>
      <c r="W88" s="38">
        <v>0</v>
      </c>
      <c r="X88" s="38"/>
      <c r="Y88" s="38"/>
      <c r="Z88" s="35" t="s">
        <v>152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6" t="s">
        <v>152</v>
      </c>
      <c r="AM88" s="46" t="s">
        <v>152</v>
      </c>
      <c r="AN88" s="46" t="s">
        <v>152</v>
      </c>
      <c r="AO88" s="46" t="s">
        <v>152</v>
      </c>
      <c r="AP88" s="46" t="s">
        <v>152</v>
      </c>
      <c r="AQ88" s="38" t="str">
        <f t="shared" si="40"/>
        <v>нд</v>
      </c>
      <c r="AR88" s="38" t="str">
        <f t="shared" si="40"/>
        <v>нд</v>
      </c>
      <c r="AS88" s="38" t="str">
        <f t="shared" si="40"/>
        <v>нд</v>
      </c>
      <c r="AT88" s="38" t="str">
        <f t="shared" si="40"/>
        <v>нд</v>
      </c>
      <c r="AU88" s="38" t="str">
        <f t="shared" si="40"/>
        <v>нд</v>
      </c>
      <c r="AV88" s="46" t="s">
        <v>152</v>
      </c>
      <c r="AW88" s="46" t="s">
        <v>152</v>
      </c>
      <c r="AX88" s="46" t="s">
        <v>152</v>
      </c>
      <c r="AY88" s="46" t="s">
        <v>152</v>
      </c>
      <c r="AZ88" s="46" t="s">
        <v>152</v>
      </c>
      <c r="BA88" s="46"/>
      <c r="BB88" s="46"/>
      <c r="BC88" s="38" t="str">
        <f t="shared" si="45"/>
        <v>нд</v>
      </c>
      <c r="BD88" s="46"/>
      <c r="BE88" s="46"/>
      <c r="BF88" s="46" t="s">
        <v>152</v>
      </c>
      <c r="BG88" s="46" t="s">
        <v>152</v>
      </c>
      <c r="BH88" s="46" t="s">
        <v>152</v>
      </c>
      <c r="BI88" s="46" t="s">
        <v>152</v>
      </c>
      <c r="BJ88" s="46" t="s">
        <v>152</v>
      </c>
      <c r="BK88" s="46" t="s">
        <v>152</v>
      </c>
      <c r="BL88" s="46" t="s">
        <v>152</v>
      </c>
      <c r="BM88" s="46" t="s">
        <v>152</v>
      </c>
      <c r="BN88" s="46" t="s">
        <v>152</v>
      </c>
      <c r="BO88" s="46" t="s">
        <v>152</v>
      </c>
      <c r="BP88" s="46" t="s">
        <v>152</v>
      </c>
      <c r="BQ88" s="46" t="s">
        <v>152</v>
      </c>
      <c r="BR88" s="46" t="s">
        <v>152</v>
      </c>
      <c r="BS88" s="46" t="s">
        <v>152</v>
      </c>
      <c r="BT88" s="46" t="s">
        <v>152</v>
      </c>
      <c r="BU88" s="46" t="s">
        <v>152</v>
      </c>
      <c r="BV88" s="46" t="s">
        <v>152</v>
      </c>
      <c r="BW88" s="46" t="s">
        <v>152</v>
      </c>
      <c r="BX88" s="46" t="s">
        <v>152</v>
      </c>
      <c r="BY88" s="46" t="s">
        <v>152</v>
      </c>
      <c r="BZ88" s="38" t="e">
        <f t="shared" si="35"/>
        <v>#VALUE!</v>
      </c>
      <c r="CA88" s="38" t="e">
        <f t="shared" si="35"/>
        <v>#VALUE!</v>
      </c>
      <c r="CB88" s="38" t="e">
        <f t="shared" si="35"/>
        <v>#VALUE!</v>
      </c>
      <c r="CC88" s="38" t="e">
        <f t="shared" si="35"/>
        <v>#VALUE!</v>
      </c>
      <c r="CD88" s="38" t="e">
        <f t="shared" si="35"/>
        <v>#VALUE!</v>
      </c>
      <c r="CE88" s="34" t="e">
        <f t="shared" si="9"/>
        <v>#VALUE!</v>
      </c>
      <c r="CF88" s="34" t="e">
        <f t="shared" si="9"/>
        <v>#VALUE!</v>
      </c>
      <c r="CG88" s="34" t="e">
        <f t="shared" si="9"/>
        <v>#VALUE!</v>
      </c>
      <c r="CH88" s="34" t="e">
        <f t="shared" si="9"/>
        <v>#VALUE!</v>
      </c>
      <c r="CI88" s="34" t="e">
        <f t="shared" si="9"/>
        <v>#VALUE!</v>
      </c>
      <c r="CJ88" s="35" t="s">
        <v>152</v>
      </c>
    </row>
    <row r="89" spans="1:88" s="18" customFormat="1" ht="63" hidden="1" x14ac:dyDescent="0.25">
      <c r="A89" s="36" t="s">
        <v>134</v>
      </c>
      <c r="B89" s="37" t="s">
        <v>135</v>
      </c>
      <c r="C89" s="35" t="s">
        <v>152</v>
      </c>
      <c r="D89" s="35" t="s">
        <v>152</v>
      </c>
      <c r="E89" s="35" t="s">
        <v>152</v>
      </c>
      <c r="F89" s="35" t="s">
        <v>152</v>
      </c>
      <c r="G89" s="35" t="s">
        <v>152</v>
      </c>
      <c r="H89" s="38">
        <v>0</v>
      </c>
      <c r="I89" s="38">
        <v>0</v>
      </c>
      <c r="J89" s="35" t="s">
        <v>152</v>
      </c>
      <c r="K89" s="38">
        <v>0</v>
      </c>
      <c r="L89" s="38">
        <v>0</v>
      </c>
      <c r="M89" s="35" t="s">
        <v>152</v>
      </c>
      <c r="N89" s="35" t="s">
        <v>152</v>
      </c>
      <c r="O89" s="35" t="s">
        <v>152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f t="shared" si="5"/>
        <v>0</v>
      </c>
      <c r="V89" s="38"/>
      <c r="W89" s="38">
        <v>0</v>
      </c>
      <c r="X89" s="38"/>
      <c r="Y89" s="38"/>
      <c r="Z89" s="35" t="s">
        <v>152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6" t="s">
        <v>152</v>
      </c>
      <c r="AM89" s="46" t="s">
        <v>152</v>
      </c>
      <c r="AN89" s="46" t="s">
        <v>152</v>
      </c>
      <c r="AO89" s="46" t="s">
        <v>152</v>
      </c>
      <c r="AP89" s="46" t="s">
        <v>152</v>
      </c>
      <c r="AQ89" s="38" t="str">
        <f t="shared" si="40"/>
        <v>нд</v>
      </c>
      <c r="AR89" s="38" t="str">
        <f t="shared" si="40"/>
        <v>нд</v>
      </c>
      <c r="AS89" s="38" t="str">
        <f t="shared" si="40"/>
        <v>нд</v>
      </c>
      <c r="AT89" s="38" t="str">
        <f t="shared" si="40"/>
        <v>нд</v>
      </c>
      <c r="AU89" s="38" t="str">
        <f t="shared" si="40"/>
        <v>нд</v>
      </c>
      <c r="AV89" s="46" t="s">
        <v>152</v>
      </c>
      <c r="AW89" s="46" t="s">
        <v>152</v>
      </c>
      <c r="AX89" s="46" t="s">
        <v>152</v>
      </c>
      <c r="AY89" s="46" t="s">
        <v>152</v>
      </c>
      <c r="AZ89" s="46" t="s">
        <v>152</v>
      </c>
      <c r="BA89" s="46"/>
      <c r="BB89" s="46"/>
      <c r="BC89" s="38" t="str">
        <f t="shared" si="45"/>
        <v>нд</v>
      </c>
      <c r="BD89" s="46"/>
      <c r="BE89" s="46"/>
      <c r="BF89" s="46" t="s">
        <v>152</v>
      </c>
      <c r="BG89" s="46" t="s">
        <v>152</v>
      </c>
      <c r="BH89" s="46" t="s">
        <v>152</v>
      </c>
      <c r="BI89" s="46" t="s">
        <v>152</v>
      </c>
      <c r="BJ89" s="46" t="s">
        <v>152</v>
      </c>
      <c r="BK89" s="46" t="s">
        <v>152</v>
      </c>
      <c r="BL89" s="46" t="s">
        <v>152</v>
      </c>
      <c r="BM89" s="46" t="s">
        <v>152</v>
      </c>
      <c r="BN89" s="46" t="s">
        <v>152</v>
      </c>
      <c r="BO89" s="46" t="s">
        <v>152</v>
      </c>
      <c r="BP89" s="46" t="s">
        <v>152</v>
      </c>
      <c r="BQ89" s="46" t="s">
        <v>152</v>
      </c>
      <c r="BR89" s="46" t="s">
        <v>152</v>
      </c>
      <c r="BS89" s="46" t="s">
        <v>152</v>
      </c>
      <c r="BT89" s="46" t="s">
        <v>152</v>
      </c>
      <c r="BU89" s="46" t="s">
        <v>152</v>
      </c>
      <c r="BV89" s="46" t="s">
        <v>152</v>
      </c>
      <c r="BW89" s="46" t="s">
        <v>152</v>
      </c>
      <c r="BX89" s="46" t="s">
        <v>152</v>
      </c>
      <c r="BY89" s="46" t="s">
        <v>152</v>
      </c>
      <c r="BZ89" s="38" t="e">
        <f t="shared" si="35"/>
        <v>#VALUE!</v>
      </c>
      <c r="CA89" s="38" t="e">
        <f t="shared" si="35"/>
        <v>#VALUE!</v>
      </c>
      <c r="CB89" s="38" t="e">
        <f t="shared" si="35"/>
        <v>#VALUE!</v>
      </c>
      <c r="CC89" s="38" t="e">
        <f t="shared" si="35"/>
        <v>#VALUE!</v>
      </c>
      <c r="CD89" s="38" t="e">
        <f t="shared" si="35"/>
        <v>#VALUE!</v>
      </c>
      <c r="CE89" s="34" t="e">
        <f t="shared" si="9"/>
        <v>#VALUE!</v>
      </c>
      <c r="CF89" s="34" t="e">
        <f t="shared" si="9"/>
        <v>#VALUE!</v>
      </c>
      <c r="CG89" s="34" t="e">
        <f t="shared" si="9"/>
        <v>#VALUE!</v>
      </c>
      <c r="CH89" s="34" t="e">
        <f t="shared" si="9"/>
        <v>#VALUE!</v>
      </c>
      <c r="CI89" s="34" t="e">
        <f t="shared" si="9"/>
        <v>#VALUE!</v>
      </c>
      <c r="CJ89" s="35" t="s">
        <v>152</v>
      </c>
    </row>
    <row r="90" spans="1:88" s="18" customFormat="1" ht="31.5" hidden="1" x14ac:dyDescent="0.25">
      <c r="A90" s="36" t="s">
        <v>136</v>
      </c>
      <c r="B90" s="37" t="s">
        <v>137</v>
      </c>
      <c r="C90" s="35" t="s">
        <v>152</v>
      </c>
      <c r="D90" s="35" t="s">
        <v>152</v>
      </c>
      <c r="E90" s="35" t="s">
        <v>152</v>
      </c>
      <c r="F90" s="35" t="s">
        <v>152</v>
      </c>
      <c r="G90" s="35" t="s">
        <v>152</v>
      </c>
      <c r="H90" s="38">
        <v>0</v>
      </c>
      <c r="I90" s="38">
        <v>0</v>
      </c>
      <c r="J90" s="35" t="s">
        <v>152</v>
      </c>
      <c r="K90" s="38">
        <v>0</v>
      </c>
      <c r="L90" s="38">
        <v>0</v>
      </c>
      <c r="M90" s="35" t="s">
        <v>152</v>
      </c>
      <c r="N90" s="35" t="s">
        <v>152</v>
      </c>
      <c r="O90" s="35" t="s">
        <v>152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f t="shared" si="5"/>
        <v>0</v>
      </c>
      <c r="V90" s="38"/>
      <c r="W90" s="38">
        <v>0</v>
      </c>
      <c r="X90" s="38"/>
      <c r="Y90" s="38"/>
      <c r="Z90" s="35" t="s">
        <v>152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6" t="s">
        <v>152</v>
      </c>
      <c r="AM90" s="46" t="s">
        <v>152</v>
      </c>
      <c r="AN90" s="46" t="s">
        <v>152</v>
      </c>
      <c r="AO90" s="46" t="s">
        <v>152</v>
      </c>
      <c r="AP90" s="46" t="s">
        <v>152</v>
      </c>
      <c r="AQ90" s="38" t="str">
        <f t="shared" si="40"/>
        <v>нд</v>
      </c>
      <c r="AR90" s="38" t="str">
        <f t="shared" si="40"/>
        <v>нд</v>
      </c>
      <c r="AS90" s="38" t="str">
        <f t="shared" si="40"/>
        <v>нд</v>
      </c>
      <c r="AT90" s="38" t="str">
        <f t="shared" si="40"/>
        <v>нд</v>
      </c>
      <c r="AU90" s="38" t="str">
        <f t="shared" si="40"/>
        <v>нд</v>
      </c>
      <c r="AV90" s="46" t="s">
        <v>152</v>
      </c>
      <c r="AW90" s="46" t="s">
        <v>152</v>
      </c>
      <c r="AX90" s="46" t="s">
        <v>152</v>
      </c>
      <c r="AY90" s="46" t="s">
        <v>152</v>
      </c>
      <c r="AZ90" s="46" t="s">
        <v>152</v>
      </c>
      <c r="BA90" s="46"/>
      <c r="BB90" s="46"/>
      <c r="BC90" s="38" t="str">
        <f t="shared" ref="BC90:BC96" si="46">AX90</f>
        <v>нд</v>
      </c>
      <c r="BD90" s="46"/>
      <c r="BE90" s="46"/>
      <c r="BF90" s="46" t="s">
        <v>152</v>
      </c>
      <c r="BG90" s="46" t="s">
        <v>152</v>
      </c>
      <c r="BH90" s="46" t="s">
        <v>152</v>
      </c>
      <c r="BI90" s="46" t="s">
        <v>152</v>
      </c>
      <c r="BJ90" s="46" t="s">
        <v>152</v>
      </c>
      <c r="BK90" s="46" t="s">
        <v>152</v>
      </c>
      <c r="BL90" s="46" t="s">
        <v>152</v>
      </c>
      <c r="BM90" s="46" t="s">
        <v>152</v>
      </c>
      <c r="BN90" s="46" t="s">
        <v>152</v>
      </c>
      <c r="BO90" s="46" t="s">
        <v>152</v>
      </c>
      <c r="BP90" s="46" t="s">
        <v>152</v>
      </c>
      <c r="BQ90" s="46" t="s">
        <v>152</v>
      </c>
      <c r="BR90" s="46" t="s">
        <v>152</v>
      </c>
      <c r="BS90" s="46" t="s">
        <v>152</v>
      </c>
      <c r="BT90" s="46" t="s">
        <v>152</v>
      </c>
      <c r="BU90" s="46" t="s">
        <v>152</v>
      </c>
      <c r="BV90" s="46" t="s">
        <v>152</v>
      </c>
      <c r="BW90" s="46" t="s">
        <v>152</v>
      </c>
      <c r="BX90" s="46" t="s">
        <v>152</v>
      </c>
      <c r="BY90" s="46" t="s">
        <v>152</v>
      </c>
      <c r="BZ90" s="38" t="e">
        <f t="shared" si="35"/>
        <v>#VALUE!</v>
      </c>
      <c r="CA90" s="38" t="e">
        <f t="shared" si="35"/>
        <v>#VALUE!</v>
      </c>
      <c r="CB90" s="38" t="e">
        <f t="shared" si="35"/>
        <v>#VALUE!</v>
      </c>
      <c r="CC90" s="38" t="e">
        <f t="shared" si="35"/>
        <v>#VALUE!</v>
      </c>
      <c r="CD90" s="38" t="e">
        <f t="shared" si="35"/>
        <v>#VALUE!</v>
      </c>
      <c r="CE90" s="34" t="e">
        <f t="shared" si="9"/>
        <v>#VALUE!</v>
      </c>
      <c r="CF90" s="34" t="e">
        <f t="shared" si="9"/>
        <v>#VALUE!</v>
      </c>
      <c r="CG90" s="34" t="e">
        <f>BM90+BH90+AS90+AI90+BC90</f>
        <v>#VALUE!</v>
      </c>
      <c r="CH90" s="34" t="e">
        <f>BN90+BI90+AT90+AJ90+BD90</f>
        <v>#VALUE!</v>
      </c>
      <c r="CI90" s="34" t="e">
        <f>BO90+BJ90+AU90+AK90+BE90</f>
        <v>#VALUE!</v>
      </c>
      <c r="CJ90" s="35" t="s">
        <v>152</v>
      </c>
    </row>
    <row r="91" spans="1:88" s="18" customFormat="1" ht="47.25" hidden="1" x14ac:dyDescent="0.25">
      <c r="A91" s="36" t="s">
        <v>138</v>
      </c>
      <c r="B91" s="37" t="s">
        <v>139</v>
      </c>
      <c r="C91" s="35" t="s">
        <v>152</v>
      </c>
      <c r="D91" s="35" t="s">
        <v>152</v>
      </c>
      <c r="E91" s="35" t="s">
        <v>152</v>
      </c>
      <c r="F91" s="35" t="s">
        <v>152</v>
      </c>
      <c r="G91" s="35" t="s">
        <v>152</v>
      </c>
      <c r="H91" s="38">
        <v>0</v>
      </c>
      <c r="I91" s="38">
        <v>0</v>
      </c>
      <c r="J91" s="35" t="s">
        <v>152</v>
      </c>
      <c r="K91" s="38">
        <v>0</v>
      </c>
      <c r="L91" s="38">
        <v>0</v>
      </c>
      <c r="M91" s="35" t="s">
        <v>152</v>
      </c>
      <c r="N91" s="35" t="s">
        <v>152</v>
      </c>
      <c r="O91" s="35" t="s">
        <v>152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f t="shared" ref="U91:U110" si="47">T91</f>
        <v>0</v>
      </c>
      <c r="V91" s="38"/>
      <c r="W91" s="38">
        <v>0</v>
      </c>
      <c r="X91" s="38"/>
      <c r="Y91" s="38"/>
      <c r="Z91" s="35" t="s">
        <v>152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v>0</v>
      </c>
      <c r="AL91" s="46" t="s">
        <v>152</v>
      </c>
      <c r="AM91" s="46" t="s">
        <v>152</v>
      </c>
      <c r="AN91" s="46" t="s">
        <v>152</v>
      </c>
      <c r="AO91" s="46" t="s">
        <v>152</v>
      </c>
      <c r="AP91" s="46" t="s">
        <v>152</v>
      </c>
      <c r="AQ91" s="38" t="str">
        <f t="shared" si="40"/>
        <v>нд</v>
      </c>
      <c r="AR91" s="38" t="str">
        <f t="shared" si="40"/>
        <v>нд</v>
      </c>
      <c r="AS91" s="38" t="str">
        <f t="shared" si="40"/>
        <v>нд</v>
      </c>
      <c r="AT91" s="38" t="str">
        <f t="shared" si="40"/>
        <v>нд</v>
      </c>
      <c r="AU91" s="38" t="str">
        <f t="shared" si="40"/>
        <v>нд</v>
      </c>
      <c r="AV91" s="46" t="s">
        <v>152</v>
      </c>
      <c r="AW91" s="46" t="s">
        <v>152</v>
      </c>
      <c r="AX91" s="46" t="s">
        <v>152</v>
      </c>
      <c r="AY91" s="46" t="s">
        <v>152</v>
      </c>
      <c r="AZ91" s="46" t="s">
        <v>152</v>
      </c>
      <c r="BA91" s="46"/>
      <c r="BB91" s="46"/>
      <c r="BC91" s="38" t="str">
        <f t="shared" si="46"/>
        <v>нд</v>
      </c>
      <c r="BD91" s="46"/>
      <c r="BE91" s="46"/>
      <c r="BF91" s="46" t="s">
        <v>152</v>
      </c>
      <c r="BG91" s="46" t="s">
        <v>152</v>
      </c>
      <c r="BH91" s="46" t="s">
        <v>152</v>
      </c>
      <c r="BI91" s="46" t="s">
        <v>152</v>
      </c>
      <c r="BJ91" s="46" t="s">
        <v>152</v>
      </c>
      <c r="BK91" s="46" t="s">
        <v>152</v>
      </c>
      <c r="BL91" s="46" t="s">
        <v>152</v>
      </c>
      <c r="BM91" s="46" t="s">
        <v>152</v>
      </c>
      <c r="BN91" s="46" t="s">
        <v>152</v>
      </c>
      <c r="BO91" s="46" t="s">
        <v>152</v>
      </c>
      <c r="BP91" s="46" t="s">
        <v>152</v>
      </c>
      <c r="BQ91" s="46" t="s">
        <v>152</v>
      </c>
      <c r="BR91" s="46" t="s">
        <v>152</v>
      </c>
      <c r="BS91" s="46" t="s">
        <v>152</v>
      </c>
      <c r="BT91" s="46" t="s">
        <v>152</v>
      </c>
      <c r="BU91" s="46" t="s">
        <v>152</v>
      </c>
      <c r="BV91" s="46" t="s">
        <v>152</v>
      </c>
      <c r="BW91" s="46" t="s">
        <v>152</v>
      </c>
      <c r="BX91" s="46" t="s">
        <v>152</v>
      </c>
      <c r="BY91" s="46" t="s">
        <v>152</v>
      </c>
      <c r="BZ91" s="38" t="e">
        <f t="shared" si="35"/>
        <v>#VALUE!</v>
      </c>
      <c r="CA91" s="38" t="e">
        <f t="shared" si="35"/>
        <v>#VALUE!</v>
      </c>
      <c r="CB91" s="38" t="e">
        <f t="shared" si="35"/>
        <v>#VALUE!</v>
      </c>
      <c r="CC91" s="38" t="e">
        <f t="shared" si="35"/>
        <v>#VALUE!</v>
      </c>
      <c r="CD91" s="38" t="e">
        <f t="shared" si="35"/>
        <v>#VALUE!</v>
      </c>
      <c r="CE91" s="34" t="e">
        <f t="shared" ref="CE91:CH110" si="48">BK91+BF91+AQ91+AG91+BA91</f>
        <v>#VALUE!</v>
      </c>
      <c r="CF91" s="34" t="e">
        <f t="shared" si="48"/>
        <v>#VALUE!</v>
      </c>
      <c r="CG91" s="34" t="e">
        <f t="shared" si="48"/>
        <v>#VALUE!</v>
      </c>
      <c r="CH91" s="34" t="e">
        <f t="shared" si="48"/>
        <v>#VALUE!</v>
      </c>
      <c r="CI91" s="34" t="e">
        <f t="shared" ref="CI91:CI110" si="49">BO91+BJ91+AU91+AK91+BE91</f>
        <v>#VALUE!</v>
      </c>
      <c r="CJ91" s="35" t="s">
        <v>152</v>
      </c>
    </row>
    <row r="92" spans="1:88" s="18" customFormat="1" ht="63" hidden="1" x14ac:dyDescent="0.25">
      <c r="A92" s="36" t="s">
        <v>140</v>
      </c>
      <c r="B92" s="37" t="s">
        <v>141</v>
      </c>
      <c r="C92" s="35" t="s">
        <v>152</v>
      </c>
      <c r="D92" s="35" t="s">
        <v>152</v>
      </c>
      <c r="E92" s="35" t="s">
        <v>152</v>
      </c>
      <c r="F92" s="35" t="s">
        <v>152</v>
      </c>
      <c r="G92" s="35" t="s">
        <v>152</v>
      </c>
      <c r="H92" s="38">
        <v>0</v>
      </c>
      <c r="I92" s="38">
        <v>0</v>
      </c>
      <c r="J92" s="35" t="s">
        <v>152</v>
      </c>
      <c r="K92" s="38">
        <v>0</v>
      </c>
      <c r="L92" s="38">
        <v>0</v>
      </c>
      <c r="M92" s="35" t="s">
        <v>152</v>
      </c>
      <c r="N92" s="35" t="s">
        <v>152</v>
      </c>
      <c r="O92" s="35" t="s">
        <v>152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f t="shared" si="47"/>
        <v>0</v>
      </c>
      <c r="V92" s="38"/>
      <c r="W92" s="38">
        <v>0</v>
      </c>
      <c r="X92" s="38"/>
      <c r="Y92" s="38"/>
      <c r="Z92" s="35" t="s">
        <v>152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6" t="s">
        <v>152</v>
      </c>
      <c r="AM92" s="46" t="s">
        <v>152</v>
      </c>
      <c r="AN92" s="46" t="s">
        <v>152</v>
      </c>
      <c r="AO92" s="46" t="s">
        <v>152</v>
      </c>
      <c r="AP92" s="46" t="s">
        <v>152</v>
      </c>
      <c r="AQ92" s="38" t="str">
        <f t="shared" si="40"/>
        <v>нд</v>
      </c>
      <c r="AR92" s="38" t="str">
        <f t="shared" si="40"/>
        <v>нд</v>
      </c>
      <c r="AS92" s="38" t="str">
        <f t="shared" si="40"/>
        <v>нд</v>
      </c>
      <c r="AT92" s="38" t="str">
        <f t="shared" si="40"/>
        <v>нд</v>
      </c>
      <c r="AU92" s="38" t="str">
        <f t="shared" si="40"/>
        <v>нд</v>
      </c>
      <c r="AV92" s="46" t="s">
        <v>152</v>
      </c>
      <c r="AW92" s="46" t="s">
        <v>152</v>
      </c>
      <c r="AX92" s="46" t="s">
        <v>152</v>
      </c>
      <c r="AY92" s="46" t="s">
        <v>152</v>
      </c>
      <c r="AZ92" s="46" t="s">
        <v>152</v>
      </c>
      <c r="BA92" s="46"/>
      <c r="BB92" s="46"/>
      <c r="BC92" s="38" t="str">
        <f t="shared" si="46"/>
        <v>нд</v>
      </c>
      <c r="BD92" s="46"/>
      <c r="BE92" s="46"/>
      <c r="BF92" s="46" t="s">
        <v>152</v>
      </c>
      <c r="BG92" s="46" t="s">
        <v>152</v>
      </c>
      <c r="BH92" s="46" t="s">
        <v>152</v>
      </c>
      <c r="BI92" s="46" t="s">
        <v>152</v>
      </c>
      <c r="BJ92" s="46" t="s">
        <v>152</v>
      </c>
      <c r="BK92" s="46" t="s">
        <v>152</v>
      </c>
      <c r="BL92" s="46" t="s">
        <v>152</v>
      </c>
      <c r="BM92" s="46" t="s">
        <v>152</v>
      </c>
      <c r="BN92" s="46" t="s">
        <v>152</v>
      </c>
      <c r="BO92" s="46" t="s">
        <v>152</v>
      </c>
      <c r="BP92" s="46" t="s">
        <v>152</v>
      </c>
      <c r="BQ92" s="46" t="s">
        <v>152</v>
      </c>
      <c r="BR92" s="46" t="s">
        <v>152</v>
      </c>
      <c r="BS92" s="46" t="s">
        <v>152</v>
      </c>
      <c r="BT92" s="46" t="s">
        <v>152</v>
      </c>
      <c r="BU92" s="46" t="s">
        <v>152</v>
      </c>
      <c r="BV92" s="46" t="s">
        <v>152</v>
      </c>
      <c r="BW92" s="46" t="s">
        <v>152</v>
      </c>
      <c r="BX92" s="46" t="s">
        <v>152</v>
      </c>
      <c r="BY92" s="46" t="s">
        <v>152</v>
      </c>
      <c r="BZ92" s="38" t="e">
        <f t="shared" si="35"/>
        <v>#VALUE!</v>
      </c>
      <c r="CA92" s="38" t="e">
        <f t="shared" si="35"/>
        <v>#VALUE!</v>
      </c>
      <c r="CB92" s="38" t="e">
        <f t="shared" si="35"/>
        <v>#VALUE!</v>
      </c>
      <c r="CC92" s="38" t="e">
        <f t="shared" si="35"/>
        <v>#VALUE!</v>
      </c>
      <c r="CD92" s="38" t="e">
        <f t="shared" si="35"/>
        <v>#VALUE!</v>
      </c>
      <c r="CE92" s="34" t="e">
        <f t="shared" si="48"/>
        <v>#VALUE!</v>
      </c>
      <c r="CF92" s="34" t="e">
        <f t="shared" si="48"/>
        <v>#VALUE!</v>
      </c>
      <c r="CG92" s="34" t="e">
        <f t="shared" si="48"/>
        <v>#VALUE!</v>
      </c>
      <c r="CH92" s="34" t="e">
        <f t="shared" si="48"/>
        <v>#VALUE!</v>
      </c>
      <c r="CI92" s="34" t="e">
        <f t="shared" si="49"/>
        <v>#VALUE!</v>
      </c>
      <c r="CJ92" s="35" t="s">
        <v>152</v>
      </c>
    </row>
    <row r="93" spans="1:88" s="18" customFormat="1" ht="63" hidden="1" x14ac:dyDescent="0.25">
      <c r="A93" s="36" t="s">
        <v>142</v>
      </c>
      <c r="B93" s="37" t="s">
        <v>143</v>
      </c>
      <c r="C93" s="35" t="s">
        <v>152</v>
      </c>
      <c r="D93" s="35" t="s">
        <v>152</v>
      </c>
      <c r="E93" s="35" t="s">
        <v>152</v>
      </c>
      <c r="F93" s="35" t="s">
        <v>152</v>
      </c>
      <c r="G93" s="35" t="s">
        <v>152</v>
      </c>
      <c r="H93" s="38">
        <v>0</v>
      </c>
      <c r="I93" s="38">
        <v>0</v>
      </c>
      <c r="J93" s="35" t="s">
        <v>152</v>
      </c>
      <c r="K93" s="38">
        <v>0</v>
      </c>
      <c r="L93" s="38">
        <v>0</v>
      </c>
      <c r="M93" s="35" t="s">
        <v>152</v>
      </c>
      <c r="N93" s="35" t="s">
        <v>152</v>
      </c>
      <c r="O93" s="35" t="s">
        <v>152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f t="shared" si="47"/>
        <v>0</v>
      </c>
      <c r="V93" s="38"/>
      <c r="W93" s="38">
        <v>0</v>
      </c>
      <c r="X93" s="38"/>
      <c r="Y93" s="38"/>
      <c r="Z93" s="35" t="s">
        <v>152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6" t="s">
        <v>152</v>
      </c>
      <c r="AM93" s="46" t="s">
        <v>152</v>
      </c>
      <c r="AN93" s="46" t="s">
        <v>152</v>
      </c>
      <c r="AO93" s="46" t="s">
        <v>152</v>
      </c>
      <c r="AP93" s="46" t="s">
        <v>152</v>
      </c>
      <c r="AQ93" s="38" t="str">
        <f t="shared" si="40"/>
        <v>нд</v>
      </c>
      <c r="AR93" s="38" t="str">
        <f t="shared" si="40"/>
        <v>нд</v>
      </c>
      <c r="AS93" s="38" t="str">
        <f t="shared" si="40"/>
        <v>нд</v>
      </c>
      <c r="AT93" s="38" t="str">
        <f t="shared" si="40"/>
        <v>нд</v>
      </c>
      <c r="AU93" s="38" t="str">
        <f t="shared" si="40"/>
        <v>нд</v>
      </c>
      <c r="AV93" s="46" t="s">
        <v>152</v>
      </c>
      <c r="AW93" s="46" t="s">
        <v>152</v>
      </c>
      <c r="AX93" s="46" t="s">
        <v>152</v>
      </c>
      <c r="AY93" s="46" t="s">
        <v>152</v>
      </c>
      <c r="AZ93" s="46" t="s">
        <v>152</v>
      </c>
      <c r="BA93" s="46"/>
      <c r="BB93" s="46"/>
      <c r="BC93" s="38" t="str">
        <f t="shared" si="46"/>
        <v>нд</v>
      </c>
      <c r="BD93" s="46"/>
      <c r="BE93" s="46"/>
      <c r="BF93" s="46" t="s">
        <v>152</v>
      </c>
      <c r="BG93" s="46" t="s">
        <v>152</v>
      </c>
      <c r="BH93" s="46" t="s">
        <v>152</v>
      </c>
      <c r="BI93" s="46" t="s">
        <v>152</v>
      </c>
      <c r="BJ93" s="46" t="s">
        <v>152</v>
      </c>
      <c r="BK93" s="46" t="s">
        <v>152</v>
      </c>
      <c r="BL93" s="46" t="s">
        <v>152</v>
      </c>
      <c r="BM93" s="46" t="s">
        <v>152</v>
      </c>
      <c r="BN93" s="46" t="s">
        <v>152</v>
      </c>
      <c r="BO93" s="46" t="s">
        <v>152</v>
      </c>
      <c r="BP93" s="46" t="s">
        <v>152</v>
      </c>
      <c r="BQ93" s="46" t="s">
        <v>152</v>
      </c>
      <c r="BR93" s="46" t="s">
        <v>152</v>
      </c>
      <c r="BS93" s="46" t="s">
        <v>152</v>
      </c>
      <c r="BT93" s="46" t="s">
        <v>152</v>
      </c>
      <c r="BU93" s="46" t="s">
        <v>152</v>
      </c>
      <c r="BV93" s="46" t="s">
        <v>152</v>
      </c>
      <c r="BW93" s="46" t="s">
        <v>152</v>
      </c>
      <c r="BX93" s="46" t="s">
        <v>152</v>
      </c>
      <c r="BY93" s="46" t="s">
        <v>152</v>
      </c>
      <c r="BZ93" s="38" t="e">
        <f t="shared" si="35"/>
        <v>#VALUE!</v>
      </c>
      <c r="CA93" s="38" t="e">
        <f t="shared" si="35"/>
        <v>#VALUE!</v>
      </c>
      <c r="CB93" s="38" t="e">
        <f t="shared" si="35"/>
        <v>#VALUE!</v>
      </c>
      <c r="CC93" s="38" t="e">
        <f t="shared" si="35"/>
        <v>#VALUE!</v>
      </c>
      <c r="CD93" s="38" t="e">
        <f t="shared" si="35"/>
        <v>#VALUE!</v>
      </c>
      <c r="CE93" s="34" t="e">
        <f t="shared" si="48"/>
        <v>#VALUE!</v>
      </c>
      <c r="CF93" s="34" t="e">
        <f t="shared" si="48"/>
        <v>#VALUE!</v>
      </c>
      <c r="CG93" s="34" t="e">
        <f t="shared" si="48"/>
        <v>#VALUE!</v>
      </c>
      <c r="CH93" s="34" t="e">
        <f t="shared" si="48"/>
        <v>#VALUE!</v>
      </c>
      <c r="CI93" s="34" t="e">
        <f t="shared" si="49"/>
        <v>#VALUE!</v>
      </c>
      <c r="CJ93" s="35" t="s">
        <v>152</v>
      </c>
    </row>
    <row r="94" spans="1:88" s="18" customFormat="1" ht="63" hidden="1" x14ac:dyDescent="0.25">
      <c r="A94" s="36" t="s">
        <v>144</v>
      </c>
      <c r="B94" s="37" t="s">
        <v>145</v>
      </c>
      <c r="C94" s="35" t="s">
        <v>152</v>
      </c>
      <c r="D94" s="35" t="s">
        <v>152</v>
      </c>
      <c r="E94" s="35" t="s">
        <v>152</v>
      </c>
      <c r="F94" s="35" t="s">
        <v>152</v>
      </c>
      <c r="G94" s="35" t="s">
        <v>152</v>
      </c>
      <c r="H94" s="38">
        <v>0</v>
      </c>
      <c r="I94" s="38">
        <v>0</v>
      </c>
      <c r="J94" s="35" t="s">
        <v>152</v>
      </c>
      <c r="K94" s="38">
        <v>0</v>
      </c>
      <c r="L94" s="38">
        <v>0</v>
      </c>
      <c r="M94" s="35" t="s">
        <v>152</v>
      </c>
      <c r="N94" s="35" t="s">
        <v>152</v>
      </c>
      <c r="O94" s="35" t="s">
        <v>152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f t="shared" si="47"/>
        <v>0</v>
      </c>
      <c r="V94" s="38"/>
      <c r="W94" s="38">
        <v>0</v>
      </c>
      <c r="X94" s="38"/>
      <c r="Y94" s="38"/>
      <c r="Z94" s="35" t="s">
        <v>152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6" t="s">
        <v>152</v>
      </c>
      <c r="AM94" s="46" t="s">
        <v>152</v>
      </c>
      <c r="AN94" s="46" t="s">
        <v>152</v>
      </c>
      <c r="AO94" s="46" t="s">
        <v>152</v>
      </c>
      <c r="AP94" s="46" t="s">
        <v>152</v>
      </c>
      <c r="AQ94" s="38" t="str">
        <f t="shared" si="40"/>
        <v>нд</v>
      </c>
      <c r="AR94" s="38" t="str">
        <f t="shared" si="40"/>
        <v>нд</v>
      </c>
      <c r="AS94" s="38" t="str">
        <f t="shared" si="40"/>
        <v>нд</v>
      </c>
      <c r="AT94" s="38" t="str">
        <f t="shared" si="40"/>
        <v>нд</v>
      </c>
      <c r="AU94" s="38" t="str">
        <f t="shared" si="40"/>
        <v>нд</v>
      </c>
      <c r="AV94" s="46" t="s">
        <v>152</v>
      </c>
      <c r="AW94" s="46" t="s">
        <v>152</v>
      </c>
      <c r="AX94" s="46" t="s">
        <v>152</v>
      </c>
      <c r="AY94" s="46" t="s">
        <v>152</v>
      </c>
      <c r="AZ94" s="46" t="s">
        <v>152</v>
      </c>
      <c r="BA94" s="46"/>
      <c r="BB94" s="46"/>
      <c r="BC94" s="38" t="str">
        <f t="shared" si="46"/>
        <v>нд</v>
      </c>
      <c r="BD94" s="46"/>
      <c r="BE94" s="46"/>
      <c r="BF94" s="46" t="s">
        <v>152</v>
      </c>
      <c r="BG94" s="46" t="s">
        <v>152</v>
      </c>
      <c r="BH94" s="46" t="s">
        <v>152</v>
      </c>
      <c r="BI94" s="46" t="s">
        <v>152</v>
      </c>
      <c r="BJ94" s="46" t="s">
        <v>152</v>
      </c>
      <c r="BK94" s="46" t="s">
        <v>152</v>
      </c>
      <c r="BL94" s="46" t="s">
        <v>152</v>
      </c>
      <c r="BM94" s="46" t="s">
        <v>152</v>
      </c>
      <c r="BN94" s="46" t="s">
        <v>152</v>
      </c>
      <c r="BO94" s="46" t="s">
        <v>152</v>
      </c>
      <c r="BP94" s="46" t="s">
        <v>152</v>
      </c>
      <c r="BQ94" s="46" t="s">
        <v>152</v>
      </c>
      <c r="BR94" s="46" t="s">
        <v>152</v>
      </c>
      <c r="BS94" s="46" t="s">
        <v>152</v>
      </c>
      <c r="BT94" s="46" t="s">
        <v>152</v>
      </c>
      <c r="BU94" s="46" t="s">
        <v>152</v>
      </c>
      <c r="BV94" s="46" t="s">
        <v>152</v>
      </c>
      <c r="BW94" s="46" t="s">
        <v>152</v>
      </c>
      <c r="BX94" s="46" t="s">
        <v>152</v>
      </c>
      <c r="BY94" s="46" t="s">
        <v>152</v>
      </c>
      <c r="BZ94" s="38" t="e">
        <f t="shared" si="35"/>
        <v>#VALUE!</v>
      </c>
      <c r="CA94" s="38" t="e">
        <f t="shared" si="35"/>
        <v>#VALUE!</v>
      </c>
      <c r="CB94" s="38" t="e">
        <f t="shared" si="35"/>
        <v>#VALUE!</v>
      </c>
      <c r="CC94" s="38" t="e">
        <f t="shared" si="35"/>
        <v>#VALUE!</v>
      </c>
      <c r="CD94" s="38" t="e">
        <f t="shared" si="35"/>
        <v>#VALUE!</v>
      </c>
      <c r="CE94" s="34" t="e">
        <f t="shared" si="48"/>
        <v>#VALUE!</v>
      </c>
      <c r="CF94" s="34" t="e">
        <f t="shared" si="48"/>
        <v>#VALUE!</v>
      </c>
      <c r="CG94" s="34" t="e">
        <f t="shared" si="48"/>
        <v>#VALUE!</v>
      </c>
      <c r="CH94" s="34" t="e">
        <f t="shared" si="48"/>
        <v>#VALUE!</v>
      </c>
      <c r="CI94" s="34" t="e">
        <f t="shared" si="49"/>
        <v>#VALUE!</v>
      </c>
      <c r="CJ94" s="35" t="s">
        <v>152</v>
      </c>
    </row>
    <row r="95" spans="1:88" s="18" customFormat="1" ht="47.25" hidden="1" x14ac:dyDescent="0.25">
      <c r="A95" s="36" t="s">
        <v>146</v>
      </c>
      <c r="B95" s="37" t="s">
        <v>147</v>
      </c>
      <c r="C95" s="35" t="s">
        <v>152</v>
      </c>
      <c r="D95" s="35" t="s">
        <v>152</v>
      </c>
      <c r="E95" s="35" t="s">
        <v>152</v>
      </c>
      <c r="F95" s="35" t="s">
        <v>152</v>
      </c>
      <c r="G95" s="35" t="s">
        <v>152</v>
      </c>
      <c r="H95" s="38">
        <v>0</v>
      </c>
      <c r="I95" s="38">
        <v>0</v>
      </c>
      <c r="J95" s="35" t="s">
        <v>152</v>
      </c>
      <c r="K95" s="38">
        <v>0</v>
      </c>
      <c r="L95" s="38">
        <v>0</v>
      </c>
      <c r="M95" s="35" t="s">
        <v>152</v>
      </c>
      <c r="N95" s="35" t="s">
        <v>152</v>
      </c>
      <c r="O95" s="35" t="s">
        <v>152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f t="shared" si="47"/>
        <v>0</v>
      </c>
      <c r="V95" s="38"/>
      <c r="W95" s="38">
        <v>0</v>
      </c>
      <c r="X95" s="38"/>
      <c r="Y95" s="38"/>
      <c r="Z95" s="35" t="s">
        <v>152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6" t="s">
        <v>152</v>
      </c>
      <c r="AM95" s="46" t="s">
        <v>152</v>
      </c>
      <c r="AN95" s="46" t="s">
        <v>152</v>
      </c>
      <c r="AO95" s="46" t="s">
        <v>152</v>
      </c>
      <c r="AP95" s="46" t="s">
        <v>152</v>
      </c>
      <c r="AQ95" s="38" t="str">
        <f t="shared" si="40"/>
        <v>нд</v>
      </c>
      <c r="AR95" s="38" t="str">
        <f t="shared" si="40"/>
        <v>нд</v>
      </c>
      <c r="AS95" s="38" t="str">
        <f t="shared" si="40"/>
        <v>нд</v>
      </c>
      <c r="AT95" s="38" t="str">
        <f t="shared" si="40"/>
        <v>нд</v>
      </c>
      <c r="AU95" s="38" t="str">
        <f t="shared" si="40"/>
        <v>нд</v>
      </c>
      <c r="AV95" s="46" t="s">
        <v>152</v>
      </c>
      <c r="AW95" s="46" t="s">
        <v>152</v>
      </c>
      <c r="AX95" s="46" t="s">
        <v>152</v>
      </c>
      <c r="AY95" s="46" t="s">
        <v>152</v>
      </c>
      <c r="AZ95" s="46" t="s">
        <v>152</v>
      </c>
      <c r="BA95" s="46"/>
      <c r="BB95" s="46"/>
      <c r="BC95" s="38" t="str">
        <f t="shared" si="46"/>
        <v>нд</v>
      </c>
      <c r="BD95" s="46"/>
      <c r="BE95" s="46"/>
      <c r="BF95" s="46" t="s">
        <v>152</v>
      </c>
      <c r="BG95" s="46" t="s">
        <v>152</v>
      </c>
      <c r="BH95" s="46" t="s">
        <v>152</v>
      </c>
      <c r="BI95" s="46" t="s">
        <v>152</v>
      </c>
      <c r="BJ95" s="46" t="s">
        <v>152</v>
      </c>
      <c r="BK95" s="46" t="s">
        <v>152</v>
      </c>
      <c r="BL95" s="46" t="s">
        <v>152</v>
      </c>
      <c r="BM95" s="46" t="s">
        <v>152</v>
      </c>
      <c r="BN95" s="46" t="s">
        <v>152</v>
      </c>
      <c r="BO95" s="46" t="s">
        <v>152</v>
      </c>
      <c r="BP95" s="46" t="s">
        <v>152</v>
      </c>
      <c r="BQ95" s="46" t="s">
        <v>152</v>
      </c>
      <c r="BR95" s="46" t="s">
        <v>152</v>
      </c>
      <c r="BS95" s="46" t="s">
        <v>152</v>
      </c>
      <c r="BT95" s="46" t="s">
        <v>152</v>
      </c>
      <c r="BU95" s="46" t="s">
        <v>152</v>
      </c>
      <c r="BV95" s="46" t="s">
        <v>152</v>
      </c>
      <c r="BW95" s="46" t="s">
        <v>152</v>
      </c>
      <c r="BX95" s="46" t="s">
        <v>152</v>
      </c>
      <c r="BY95" s="46" t="s">
        <v>152</v>
      </c>
      <c r="BZ95" s="38" t="e">
        <f t="shared" si="35"/>
        <v>#VALUE!</v>
      </c>
      <c r="CA95" s="38" t="e">
        <f t="shared" si="35"/>
        <v>#VALUE!</v>
      </c>
      <c r="CB95" s="38" t="e">
        <f t="shared" si="35"/>
        <v>#VALUE!</v>
      </c>
      <c r="CC95" s="38" t="e">
        <f t="shared" si="35"/>
        <v>#VALUE!</v>
      </c>
      <c r="CD95" s="38" t="e">
        <f t="shared" si="35"/>
        <v>#VALUE!</v>
      </c>
      <c r="CE95" s="34" t="e">
        <f t="shared" si="48"/>
        <v>#VALUE!</v>
      </c>
      <c r="CF95" s="34" t="e">
        <f t="shared" si="48"/>
        <v>#VALUE!</v>
      </c>
      <c r="CG95" s="34" t="e">
        <f t="shared" si="48"/>
        <v>#VALUE!</v>
      </c>
      <c r="CH95" s="34" t="e">
        <f t="shared" si="48"/>
        <v>#VALUE!</v>
      </c>
      <c r="CI95" s="34" t="e">
        <f t="shared" si="49"/>
        <v>#VALUE!</v>
      </c>
      <c r="CJ95" s="35" t="s">
        <v>152</v>
      </c>
    </row>
    <row r="96" spans="1:88" s="18" customFormat="1" ht="47.25" hidden="1" x14ac:dyDescent="0.25">
      <c r="A96" s="36" t="s">
        <v>148</v>
      </c>
      <c r="B96" s="37" t="s">
        <v>149</v>
      </c>
      <c r="C96" s="35" t="s">
        <v>152</v>
      </c>
      <c r="D96" s="35" t="s">
        <v>152</v>
      </c>
      <c r="E96" s="35" t="s">
        <v>152</v>
      </c>
      <c r="F96" s="35" t="s">
        <v>152</v>
      </c>
      <c r="G96" s="35" t="s">
        <v>152</v>
      </c>
      <c r="H96" s="38">
        <v>0</v>
      </c>
      <c r="I96" s="38">
        <v>0</v>
      </c>
      <c r="J96" s="35" t="s">
        <v>152</v>
      </c>
      <c r="K96" s="38">
        <v>0</v>
      </c>
      <c r="L96" s="38">
        <v>0</v>
      </c>
      <c r="M96" s="35" t="s">
        <v>152</v>
      </c>
      <c r="N96" s="35" t="s">
        <v>152</v>
      </c>
      <c r="O96" s="35" t="s">
        <v>152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f t="shared" si="47"/>
        <v>0</v>
      </c>
      <c r="V96" s="38"/>
      <c r="W96" s="38">
        <v>0</v>
      </c>
      <c r="X96" s="38"/>
      <c r="Y96" s="38"/>
      <c r="Z96" s="35" t="s">
        <v>152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0</v>
      </c>
      <c r="AL96" s="46" t="s">
        <v>152</v>
      </c>
      <c r="AM96" s="46" t="s">
        <v>152</v>
      </c>
      <c r="AN96" s="46" t="s">
        <v>152</v>
      </c>
      <c r="AO96" s="46" t="s">
        <v>152</v>
      </c>
      <c r="AP96" s="46" t="s">
        <v>152</v>
      </c>
      <c r="AQ96" s="38" t="str">
        <f t="shared" si="40"/>
        <v>нд</v>
      </c>
      <c r="AR96" s="38" t="str">
        <f t="shared" si="40"/>
        <v>нд</v>
      </c>
      <c r="AS96" s="38" t="str">
        <f t="shared" si="40"/>
        <v>нд</v>
      </c>
      <c r="AT96" s="38" t="str">
        <f t="shared" si="40"/>
        <v>нд</v>
      </c>
      <c r="AU96" s="38" t="str">
        <f t="shared" si="40"/>
        <v>нд</v>
      </c>
      <c r="AV96" s="46" t="s">
        <v>152</v>
      </c>
      <c r="AW96" s="46" t="s">
        <v>152</v>
      </c>
      <c r="AX96" s="46" t="s">
        <v>152</v>
      </c>
      <c r="AY96" s="46" t="s">
        <v>152</v>
      </c>
      <c r="AZ96" s="46" t="s">
        <v>152</v>
      </c>
      <c r="BA96" s="46"/>
      <c r="BB96" s="46"/>
      <c r="BC96" s="38" t="str">
        <f t="shared" si="46"/>
        <v>нд</v>
      </c>
      <c r="BD96" s="46"/>
      <c r="BE96" s="46"/>
      <c r="BF96" s="46" t="s">
        <v>152</v>
      </c>
      <c r="BG96" s="46" t="s">
        <v>152</v>
      </c>
      <c r="BH96" s="46" t="s">
        <v>152</v>
      </c>
      <c r="BI96" s="46" t="s">
        <v>152</v>
      </c>
      <c r="BJ96" s="46" t="s">
        <v>152</v>
      </c>
      <c r="BK96" s="46" t="s">
        <v>152</v>
      </c>
      <c r="BL96" s="46" t="s">
        <v>152</v>
      </c>
      <c r="BM96" s="46" t="s">
        <v>152</v>
      </c>
      <c r="BN96" s="46" t="s">
        <v>152</v>
      </c>
      <c r="BO96" s="46" t="s">
        <v>152</v>
      </c>
      <c r="BP96" s="46" t="s">
        <v>152</v>
      </c>
      <c r="BQ96" s="46" t="s">
        <v>152</v>
      </c>
      <c r="BR96" s="46" t="s">
        <v>152</v>
      </c>
      <c r="BS96" s="46" t="s">
        <v>152</v>
      </c>
      <c r="BT96" s="46" t="s">
        <v>152</v>
      </c>
      <c r="BU96" s="46" t="s">
        <v>152</v>
      </c>
      <c r="BV96" s="46" t="s">
        <v>152</v>
      </c>
      <c r="BW96" s="46" t="s">
        <v>152</v>
      </c>
      <c r="BX96" s="46" t="s">
        <v>152</v>
      </c>
      <c r="BY96" s="46" t="s">
        <v>152</v>
      </c>
      <c r="BZ96" s="38" t="e">
        <f t="shared" si="35"/>
        <v>#VALUE!</v>
      </c>
      <c r="CA96" s="38" t="e">
        <f t="shared" si="35"/>
        <v>#VALUE!</v>
      </c>
      <c r="CB96" s="38" t="e">
        <f t="shared" si="35"/>
        <v>#VALUE!</v>
      </c>
      <c r="CC96" s="38" t="e">
        <f t="shared" si="35"/>
        <v>#VALUE!</v>
      </c>
      <c r="CD96" s="38" t="e">
        <f t="shared" si="35"/>
        <v>#VALUE!</v>
      </c>
      <c r="CE96" s="34" t="e">
        <f t="shared" si="48"/>
        <v>#VALUE!</v>
      </c>
      <c r="CF96" s="34" t="e">
        <f t="shared" si="48"/>
        <v>#VALUE!</v>
      </c>
      <c r="CG96" s="34" t="e">
        <f t="shared" si="48"/>
        <v>#VALUE!</v>
      </c>
      <c r="CH96" s="34" t="e">
        <f t="shared" si="48"/>
        <v>#VALUE!</v>
      </c>
      <c r="CI96" s="34" t="e">
        <f t="shared" si="49"/>
        <v>#VALUE!</v>
      </c>
      <c r="CJ96" s="35" t="s">
        <v>152</v>
      </c>
    </row>
    <row r="97" spans="1:88" s="18" customFormat="1" ht="31.5" x14ac:dyDescent="0.25">
      <c r="A97" s="36" t="s">
        <v>150</v>
      </c>
      <c r="B97" s="37" t="s">
        <v>151</v>
      </c>
      <c r="C97" s="35" t="s">
        <v>160</v>
      </c>
      <c r="D97" s="35" t="s">
        <v>152</v>
      </c>
      <c r="E97" s="35" t="s">
        <v>152</v>
      </c>
      <c r="F97" s="35" t="s">
        <v>152</v>
      </c>
      <c r="G97" s="35" t="s">
        <v>152</v>
      </c>
      <c r="H97" s="38">
        <f t="shared" ref="H97:T97" si="50">SUM(H98:H110)</f>
        <v>1.0337169114521101</v>
      </c>
      <c r="I97" s="38">
        <f t="shared" si="50"/>
        <v>69.521903651428346</v>
      </c>
      <c r="J97" s="38">
        <f t="shared" si="50"/>
        <v>0</v>
      </c>
      <c r="K97" s="38">
        <f t="shared" si="50"/>
        <v>1.0337169114521101</v>
      </c>
      <c r="L97" s="38">
        <f t="shared" si="50"/>
        <v>15.625377102672694</v>
      </c>
      <c r="M97" s="38">
        <f t="shared" si="50"/>
        <v>0</v>
      </c>
      <c r="N97" s="38">
        <f t="shared" si="50"/>
        <v>0</v>
      </c>
      <c r="O97" s="38">
        <f t="shared" si="50"/>
        <v>0</v>
      </c>
      <c r="P97" s="38">
        <f t="shared" si="50"/>
        <v>0</v>
      </c>
      <c r="Q97" s="38">
        <f t="shared" si="50"/>
        <v>0</v>
      </c>
      <c r="R97" s="38">
        <f t="shared" si="50"/>
        <v>0</v>
      </c>
      <c r="S97" s="38">
        <f t="shared" si="50"/>
        <v>0</v>
      </c>
      <c r="T97" s="38">
        <f t="shared" si="50"/>
        <v>88.784197556525967</v>
      </c>
      <c r="U97" s="38">
        <f t="shared" si="47"/>
        <v>88.784197556525967</v>
      </c>
      <c r="V97" s="38">
        <f t="shared" ref="V97:AP97" si="51">SUM(V98:V110)</f>
        <v>0</v>
      </c>
      <c r="W97" s="38">
        <f t="shared" si="51"/>
        <v>0</v>
      </c>
      <c r="X97" s="38">
        <f t="shared" si="51"/>
        <v>0</v>
      </c>
      <c r="Y97" s="38">
        <f t="shared" si="51"/>
        <v>0</v>
      </c>
      <c r="Z97" s="38">
        <f t="shared" si="51"/>
        <v>0</v>
      </c>
      <c r="AA97" s="38">
        <f t="shared" si="51"/>
        <v>0</v>
      </c>
      <c r="AB97" s="38">
        <f t="shared" si="51"/>
        <v>1.28199801134922</v>
      </c>
      <c r="AC97" s="38">
        <f t="shared" si="51"/>
        <v>0</v>
      </c>
      <c r="AD97" s="38">
        <f t="shared" si="51"/>
        <v>0</v>
      </c>
      <c r="AE97" s="38">
        <f t="shared" si="51"/>
        <v>0</v>
      </c>
      <c r="AF97" s="38">
        <f t="shared" si="51"/>
        <v>1.28199801134922</v>
      </c>
      <c r="AG97" s="38">
        <f t="shared" si="51"/>
        <v>28.881998011349221</v>
      </c>
      <c r="AH97" s="38">
        <f t="shared" si="51"/>
        <v>0</v>
      </c>
      <c r="AI97" s="38">
        <f t="shared" si="51"/>
        <v>0</v>
      </c>
      <c r="AJ97" s="38">
        <f t="shared" si="51"/>
        <v>27.6</v>
      </c>
      <c r="AK97" s="38">
        <f t="shared" si="51"/>
        <v>1.28199801134922</v>
      </c>
      <c r="AL97" s="38">
        <f t="shared" si="51"/>
        <v>7.2981743426051562</v>
      </c>
      <c r="AM97" s="38">
        <f t="shared" si="51"/>
        <v>0</v>
      </c>
      <c r="AN97" s="38">
        <f t="shared" si="51"/>
        <v>0</v>
      </c>
      <c r="AO97" s="38">
        <f t="shared" si="51"/>
        <v>7.2981743426051562</v>
      </c>
      <c r="AP97" s="38">
        <f t="shared" si="51"/>
        <v>0</v>
      </c>
      <c r="AQ97" s="38">
        <f t="shared" si="40"/>
        <v>7.2981743426051562</v>
      </c>
      <c r="AR97" s="38">
        <f t="shared" si="40"/>
        <v>0</v>
      </c>
      <c r="AS97" s="38">
        <f t="shared" si="40"/>
        <v>0</v>
      </c>
      <c r="AT97" s="38">
        <f t="shared" si="40"/>
        <v>7.2981743426051562</v>
      </c>
      <c r="AU97" s="38">
        <f t="shared" si="40"/>
        <v>0</v>
      </c>
      <c r="AV97" s="38">
        <f t="shared" ref="AV97:BS97" si="52">SUM(AV98:AV110)</f>
        <v>24.884</v>
      </c>
      <c r="AW97" s="38">
        <f t="shared" si="52"/>
        <v>0</v>
      </c>
      <c r="AX97" s="38">
        <f t="shared" si="52"/>
        <v>0</v>
      </c>
      <c r="AY97" s="38">
        <f t="shared" si="52"/>
        <v>0</v>
      </c>
      <c r="AZ97" s="38">
        <f t="shared" si="52"/>
        <v>24.884</v>
      </c>
      <c r="BA97" s="38">
        <f t="shared" si="52"/>
        <v>0</v>
      </c>
      <c r="BB97" s="38">
        <f t="shared" si="52"/>
        <v>0</v>
      </c>
      <c r="BC97" s="38">
        <f t="shared" si="52"/>
        <v>0</v>
      </c>
      <c r="BD97" s="38">
        <f t="shared" si="52"/>
        <v>0</v>
      </c>
      <c r="BE97" s="38">
        <f t="shared" si="52"/>
        <v>0</v>
      </c>
      <c r="BF97" s="38">
        <f t="shared" si="52"/>
        <v>77.368095531342064</v>
      </c>
      <c r="BG97" s="38">
        <f t="shared" si="52"/>
        <v>0</v>
      </c>
      <c r="BH97" s="38">
        <f t="shared" si="52"/>
        <v>0</v>
      </c>
      <c r="BI97" s="38">
        <f t="shared" si="52"/>
        <v>7.4503510833420696</v>
      </c>
      <c r="BJ97" s="38">
        <f t="shared" si="52"/>
        <v>69.917744447999993</v>
      </c>
      <c r="BK97" s="38">
        <f t="shared" si="52"/>
        <v>57.643309351229526</v>
      </c>
      <c r="BL97" s="38">
        <f t="shared" si="52"/>
        <v>0</v>
      </c>
      <c r="BM97" s="38">
        <f t="shared" si="52"/>
        <v>0</v>
      </c>
      <c r="BN97" s="38">
        <f t="shared" si="52"/>
        <v>2.8359296712295299</v>
      </c>
      <c r="BO97" s="38">
        <f t="shared" si="52"/>
        <v>54.807379679999997</v>
      </c>
      <c r="BP97" s="38">
        <f t="shared" si="52"/>
        <v>0</v>
      </c>
      <c r="BQ97" s="38">
        <f t="shared" si="52"/>
        <v>0</v>
      </c>
      <c r="BR97" s="38">
        <f t="shared" si="52"/>
        <v>0</v>
      </c>
      <c r="BS97" s="38">
        <f t="shared" si="52"/>
        <v>0</v>
      </c>
      <c r="BT97" s="38">
        <f t="shared" ref="BT97:BY97" si="53">SUM(BT98:BT110)</f>
        <v>0</v>
      </c>
      <c r="BU97" s="38">
        <f t="shared" si="53"/>
        <v>0</v>
      </c>
      <c r="BV97" s="38">
        <f t="shared" si="53"/>
        <v>0</v>
      </c>
      <c r="BW97" s="38">
        <f t="shared" si="53"/>
        <v>0</v>
      </c>
      <c r="BX97" s="38">
        <f t="shared" si="53"/>
        <v>0</v>
      </c>
      <c r="BY97" s="38">
        <f t="shared" si="53"/>
        <v>0</v>
      </c>
      <c r="BZ97" s="38">
        <f t="shared" si="35"/>
        <v>168.47557723652599</v>
      </c>
      <c r="CA97" s="38">
        <f t="shared" si="35"/>
        <v>0</v>
      </c>
      <c r="CB97" s="38">
        <f t="shared" si="35"/>
        <v>0</v>
      </c>
      <c r="CC97" s="38">
        <f t="shared" si="35"/>
        <v>17.584455097176757</v>
      </c>
      <c r="CD97" s="38">
        <f t="shared" si="35"/>
        <v>150.89112213934922</v>
      </c>
      <c r="CE97" s="34">
        <f t="shared" si="48"/>
        <v>171.19157723652597</v>
      </c>
      <c r="CF97" s="34">
        <f t="shared" si="48"/>
        <v>0</v>
      </c>
      <c r="CG97" s="34">
        <f t="shared" si="48"/>
        <v>0</v>
      </c>
      <c r="CH97" s="34">
        <f t="shared" si="48"/>
        <v>45.184455097176759</v>
      </c>
      <c r="CI97" s="34">
        <f t="shared" si="49"/>
        <v>126.00712213934921</v>
      </c>
      <c r="CJ97" s="52" t="s">
        <v>152</v>
      </c>
    </row>
    <row r="98" spans="1:88" s="18" customFormat="1" ht="51.75" customHeight="1" x14ac:dyDescent="0.25">
      <c r="A98" s="49" t="s">
        <v>283</v>
      </c>
      <c r="B98" s="39" t="s">
        <v>217</v>
      </c>
      <c r="C98" s="52" t="s">
        <v>284</v>
      </c>
      <c r="D98" s="35" t="s">
        <v>159</v>
      </c>
      <c r="E98" s="35">
        <v>2021</v>
      </c>
      <c r="F98" s="35">
        <v>2021</v>
      </c>
      <c r="G98" s="35"/>
      <c r="H98" s="38" t="s">
        <v>152</v>
      </c>
      <c r="I98" s="38">
        <v>1.7599994999999999</v>
      </c>
      <c r="J98" s="45" t="s">
        <v>242</v>
      </c>
      <c r="K98" s="38" t="s">
        <v>152</v>
      </c>
      <c r="L98" s="38">
        <v>1.7599994999999999</v>
      </c>
      <c r="M98" s="45" t="s">
        <v>242</v>
      </c>
      <c r="N98" s="35" t="s">
        <v>152</v>
      </c>
      <c r="O98" s="29">
        <v>0</v>
      </c>
      <c r="P98" s="38" t="s">
        <v>152</v>
      </c>
      <c r="Q98" s="38" t="s">
        <v>152</v>
      </c>
      <c r="R98" s="38"/>
      <c r="S98" s="38"/>
      <c r="T98" s="38">
        <v>2.0444161351319998</v>
      </c>
      <c r="U98" s="38">
        <f t="shared" si="47"/>
        <v>2.0444161351319998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f t="shared" ref="AB98:AB110" si="54">AE98</f>
        <v>0</v>
      </c>
      <c r="AC98" s="38">
        <v>0</v>
      </c>
      <c r="AD98" s="38">
        <v>0</v>
      </c>
      <c r="AE98" s="38">
        <v>0</v>
      </c>
      <c r="AF98" s="43">
        <v>0</v>
      </c>
      <c r="AG98" s="43">
        <f>AB98</f>
        <v>0</v>
      </c>
      <c r="AH98" s="43">
        <f>AC98</f>
        <v>0</v>
      </c>
      <c r="AI98" s="43">
        <f>AD98</f>
        <v>0</v>
      </c>
      <c r="AJ98" s="43">
        <f>AE98</f>
        <v>0</v>
      </c>
      <c r="AK98" s="43">
        <f>AF98</f>
        <v>0</v>
      </c>
      <c r="AL98" s="43">
        <f>AO98</f>
        <v>2.0444161351319998</v>
      </c>
      <c r="AM98" s="43">
        <v>0</v>
      </c>
      <c r="AN98" s="43">
        <v>0</v>
      </c>
      <c r="AO98" s="43">
        <f>T98</f>
        <v>2.0444161351319998</v>
      </c>
      <c r="AP98" s="43">
        <v>0</v>
      </c>
      <c r="AQ98" s="38">
        <f t="shared" si="40"/>
        <v>2.0444161351319998</v>
      </c>
      <c r="AR98" s="38">
        <f t="shared" si="40"/>
        <v>0</v>
      </c>
      <c r="AS98" s="38">
        <f t="shared" si="40"/>
        <v>0</v>
      </c>
      <c r="AT98" s="38">
        <f t="shared" si="40"/>
        <v>2.0444161351319998</v>
      </c>
      <c r="AU98" s="38">
        <f t="shared" si="40"/>
        <v>0</v>
      </c>
      <c r="AV98" s="38">
        <f t="shared" ref="AV98:AZ102" si="55">AV99</f>
        <v>0</v>
      </c>
      <c r="AW98" s="38">
        <f t="shared" si="55"/>
        <v>0</v>
      </c>
      <c r="AX98" s="38">
        <f t="shared" si="55"/>
        <v>0</v>
      </c>
      <c r="AY98" s="38">
        <f t="shared" si="55"/>
        <v>0</v>
      </c>
      <c r="AZ98" s="38">
        <f t="shared" si="55"/>
        <v>0</v>
      </c>
      <c r="BA98" s="38">
        <f t="shared" ref="BA98:BE100" si="56">SUM(BA99:BA111)</f>
        <v>0</v>
      </c>
      <c r="BB98" s="38">
        <f t="shared" si="56"/>
        <v>0</v>
      </c>
      <c r="BC98" s="38">
        <f t="shared" si="56"/>
        <v>0</v>
      </c>
      <c r="BD98" s="38">
        <f t="shared" si="56"/>
        <v>0</v>
      </c>
      <c r="BE98" s="38">
        <f t="shared" si="56"/>
        <v>0</v>
      </c>
      <c r="BF98" s="38">
        <f t="shared" ref="BF98:BH103" si="57">BF99</f>
        <v>0</v>
      </c>
      <c r="BG98" s="38">
        <f t="shared" si="57"/>
        <v>0</v>
      </c>
      <c r="BH98" s="38">
        <f t="shared" si="57"/>
        <v>0</v>
      </c>
      <c r="BI98" s="38">
        <v>0</v>
      </c>
      <c r="BJ98" s="38">
        <f t="shared" ref="BJ98:BO103" si="58">BJ99</f>
        <v>0</v>
      </c>
      <c r="BK98" s="38">
        <f t="shared" si="58"/>
        <v>0</v>
      </c>
      <c r="BL98" s="38">
        <f t="shared" si="58"/>
        <v>0</v>
      </c>
      <c r="BM98" s="38">
        <f t="shared" si="58"/>
        <v>0</v>
      </c>
      <c r="BN98" s="38">
        <f t="shared" si="58"/>
        <v>0</v>
      </c>
      <c r="BO98" s="38">
        <f t="shared" si="58"/>
        <v>0</v>
      </c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8">
        <f t="shared" si="35"/>
        <v>2.0444161351319998</v>
      </c>
      <c r="CA98" s="38">
        <f t="shared" si="35"/>
        <v>0</v>
      </c>
      <c r="CB98" s="38">
        <f t="shared" si="35"/>
        <v>0</v>
      </c>
      <c r="CC98" s="38">
        <f t="shared" si="35"/>
        <v>2.0444161351319998</v>
      </c>
      <c r="CD98" s="38">
        <f t="shared" si="35"/>
        <v>0</v>
      </c>
      <c r="CE98" s="34">
        <f t="shared" si="48"/>
        <v>2.0444161351319998</v>
      </c>
      <c r="CF98" s="34">
        <f t="shared" si="48"/>
        <v>0</v>
      </c>
      <c r="CG98" s="34">
        <f t="shared" si="48"/>
        <v>0</v>
      </c>
      <c r="CH98" s="34">
        <f t="shared" si="48"/>
        <v>2.0444161351319998</v>
      </c>
      <c r="CI98" s="34">
        <f t="shared" si="49"/>
        <v>0</v>
      </c>
      <c r="CJ98" s="39" t="s">
        <v>248</v>
      </c>
    </row>
    <row r="99" spans="1:88" s="18" customFormat="1" ht="67.5" customHeight="1" x14ac:dyDescent="0.25">
      <c r="A99" s="49" t="s">
        <v>153</v>
      </c>
      <c r="B99" s="39" t="s">
        <v>218</v>
      </c>
      <c r="C99" s="52" t="s">
        <v>264</v>
      </c>
      <c r="D99" s="35" t="s">
        <v>159</v>
      </c>
      <c r="E99" s="35">
        <v>2021</v>
      </c>
      <c r="F99" s="35">
        <v>2021</v>
      </c>
      <c r="G99" s="35"/>
      <c r="H99" s="38" t="s">
        <v>152</v>
      </c>
      <c r="I99" s="38">
        <v>0.25000000379999998</v>
      </c>
      <c r="J99" s="45" t="s">
        <v>243</v>
      </c>
      <c r="K99" s="38" t="s">
        <v>152</v>
      </c>
      <c r="L99" s="38">
        <v>0.25000000379999998</v>
      </c>
      <c r="M99" s="45" t="s">
        <v>243</v>
      </c>
      <c r="N99" s="35" t="s">
        <v>152</v>
      </c>
      <c r="O99" s="29">
        <v>0</v>
      </c>
      <c r="P99" s="38" t="s">
        <v>152</v>
      </c>
      <c r="Q99" s="38" t="s">
        <v>152</v>
      </c>
      <c r="R99" s="38"/>
      <c r="S99" s="38"/>
      <c r="T99" s="38">
        <v>0.29040010610899702</v>
      </c>
      <c r="U99" s="38">
        <f t="shared" si="47"/>
        <v>0.29040010610899702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f t="shared" si="54"/>
        <v>0</v>
      </c>
      <c r="AC99" s="38">
        <v>0</v>
      </c>
      <c r="AD99" s="38">
        <v>0</v>
      </c>
      <c r="AE99" s="38">
        <v>0</v>
      </c>
      <c r="AF99" s="43">
        <v>0</v>
      </c>
      <c r="AG99" s="43">
        <f t="shared" ref="AG99:AK110" si="59">AB99</f>
        <v>0</v>
      </c>
      <c r="AH99" s="43">
        <f t="shared" si="59"/>
        <v>0</v>
      </c>
      <c r="AI99" s="43">
        <f t="shared" si="59"/>
        <v>0</v>
      </c>
      <c r="AJ99" s="43">
        <f t="shared" si="59"/>
        <v>0</v>
      </c>
      <c r="AK99" s="43">
        <f t="shared" si="59"/>
        <v>0</v>
      </c>
      <c r="AL99" s="43">
        <f>AO99</f>
        <v>0.29040010610899702</v>
      </c>
      <c r="AM99" s="43">
        <v>0</v>
      </c>
      <c r="AN99" s="43">
        <v>0</v>
      </c>
      <c r="AO99" s="43">
        <f>T99</f>
        <v>0.29040010610899702</v>
      </c>
      <c r="AP99" s="43">
        <v>0</v>
      </c>
      <c r="AQ99" s="38">
        <f t="shared" si="40"/>
        <v>0.29040010610899702</v>
      </c>
      <c r="AR99" s="38">
        <f t="shared" si="40"/>
        <v>0</v>
      </c>
      <c r="AS99" s="38">
        <f t="shared" si="40"/>
        <v>0</v>
      </c>
      <c r="AT99" s="38">
        <f t="shared" si="40"/>
        <v>0.29040010610899702</v>
      </c>
      <c r="AU99" s="38">
        <f t="shared" si="40"/>
        <v>0</v>
      </c>
      <c r="AV99" s="38">
        <v>0</v>
      </c>
      <c r="AW99" s="38">
        <f t="shared" si="55"/>
        <v>0</v>
      </c>
      <c r="AX99" s="38">
        <f t="shared" si="55"/>
        <v>0</v>
      </c>
      <c r="AY99" s="38">
        <v>0</v>
      </c>
      <c r="AZ99" s="38">
        <f t="shared" si="55"/>
        <v>0</v>
      </c>
      <c r="BA99" s="38">
        <f t="shared" si="56"/>
        <v>0</v>
      </c>
      <c r="BB99" s="38">
        <f t="shared" si="56"/>
        <v>0</v>
      </c>
      <c r="BC99" s="38">
        <f t="shared" si="56"/>
        <v>0</v>
      </c>
      <c r="BD99" s="38">
        <f t="shared" si="56"/>
        <v>0</v>
      </c>
      <c r="BE99" s="38">
        <f t="shared" si="56"/>
        <v>0</v>
      </c>
      <c r="BF99" s="38">
        <f t="shared" si="57"/>
        <v>0</v>
      </c>
      <c r="BG99" s="38">
        <f t="shared" si="57"/>
        <v>0</v>
      </c>
      <c r="BH99" s="38">
        <f t="shared" si="57"/>
        <v>0</v>
      </c>
      <c r="BI99" s="38">
        <v>0</v>
      </c>
      <c r="BJ99" s="38">
        <f t="shared" si="58"/>
        <v>0</v>
      </c>
      <c r="BK99" s="38">
        <f t="shared" si="58"/>
        <v>0</v>
      </c>
      <c r="BL99" s="38">
        <f t="shared" si="58"/>
        <v>0</v>
      </c>
      <c r="BM99" s="38">
        <f t="shared" si="58"/>
        <v>0</v>
      </c>
      <c r="BN99" s="38">
        <f t="shared" si="58"/>
        <v>0</v>
      </c>
      <c r="BO99" s="38">
        <f t="shared" si="58"/>
        <v>0</v>
      </c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8">
        <f t="shared" si="35"/>
        <v>0.29040010610899702</v>
      </c>
      <c r="CA99" s="38">
        <f t="shared" si="35"/>
        <v>0</v>
      </c>
      <c r="CB99" s="38">
        <f t="shared" si="35"/>
        <v>0</v>
      </c>
      <c r="CC99" s="38">
        <f t="shared" si="35"/>
        <v>0.29040010610899702</v>
      </c>
      <c r="CD99" s="38">
        <f t="shared" si="35"/>
        <v>0</v>
      </c>
      <c r="CE99" s="34">
        <f t="shared" si="48"/>
        <v>0.29040010610899702</v>
      </c>
      <c r="CF99" s="34">
        <f t="shared" si="48"/>
        <v>0</v>
      </c>
      <c r="CG99" s="34">
        <f t="shared" si="48"/>
        <v>0</v>
      </c>
      <c r="CH99" s="34">
        <f t="shared" si="48"/>
        <v>0.29040010610899702</v>
      </c>
      <c r="CI99" s="34">
        <f t="shared" si="49"/>
        <v>0</v>
      </c>
      <c r="CJ99" s="39" t="s">
        <v>247</v>
      </c>
    </row>
    <row r="100" spans="1:88" s="18" customFormat="1" ht="74.25" customHeight="1" x14ac:dyDescent="0.25">
      <c r="A100" s="49" t="s">
        <v>158</v>
      </c>
      <c r="B100" s="39" t="s">
        <v>219</v>
      </c>
      <c r="C100" s="52" t="s">
        <v>265</v>
      </c>
      <c r="D100" s="35" t="s">
        <v>159</v>
      </c>
      <c r="E100" s="35">
        <v>2021</v>
      </c>
      <c r="F100" s="35">
        <v>2021</v>
      </c>
      <c r="G100" s="35"/>
      <c r="H100" s="38" t="s">
        <v>152</v>
      </c>
      <c r="I100" s="38">
        <v>0.30401756000000002</v>
      </c>
      <c r="J100" s="45" t="s">
        <v>244</v>
      </c>
      <c r="K100" s="38" t="s">
        <v>152</v>
      </c>
      <c r="L100" s="38">
        <v>0.30401756000000002</v>
      </c>
      <c r="M100" s="45" t="s">
        <v>244</v>
      </c>
      <c r="N100" s="35" t="s">
        <v>152</v>
      </c>
      <c r="O100" s="29">
        <v>0</v>
      </c>
      <c r="P100" s="38" t="s">
        <v>152</v>
      </c>
      <c r="Q100" s="38" t="s">
        <v>152</v>
      </c>
      <c r="R100" s="38"/>
      <c r="S100" s="38"/>
      <c r="T100" s="38">
        <v>0.35314692136415998</v>
      </c>
      <c r="U100" s="38">
        <f t="shared" si="47"/>
        <v>0.35314692136415998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f t="shared" si="54"/>
        <v>0</v>
      </c>
      <c r="AC100" s="38">
        <v>0</v>
      </c>
      <c r="AD100" s="38">
        <v>0</v>
      </c>
      <c r="AE100" s="38">
        <v>0</v>
      </c>
      <c r="AF100" s="43">
        <v>0</v>
      </c>
      <c r="AG100" s="43">
        <f t="shared" si="59"/>
        <v>0</v>
      </c>
      <c r="AH100" s="43">
        <f t="shared" si="59"/>
        <v>0</v>
      </c>
      <c r="AI100" s="43">
        <f t="shared" si="59"/>
        <v>0</v>
      </c>
      <c r="AJ100" s="43">
        <f t="shared" si="59"/>
        <v>0</v>
      </c>
      <c r="AK100" s="43">
        <f t="shared" si="59"/>
        <v>0</v>
      </c>
      <c r="AL100" s="43">
        <f>AO100</f>
        <v>0.35314692136415998</v>
      </c>
      <c r="AM100" s="43">
        <v>0</v>
      </c>
      <c r="AN100" s="43">
        <v>0</v>
      </c>
      <c r="AO100" s="43">
        <f>T100</f>
        <v>0.35314692136415998</v>
      </c>
      <c r="AP100" s="43">
        <v>0</v>
      </c>
      <c r="AQ100" s="38">
        <f t="shared" si="40"/>
        <v>0.35314692136415998</v>
      </c>
      <c r="AR100" s="38">
        <f t="shared" si="40"/>
        <v>0</v>
      </c>
      <c r="AS100" s="38">
        <f t="shared" si="40"/>
        <v>0</v>
      </c>
      <c r="AT100" s="38">
        <f t="shared" si="40"/>
        <v>0.35314692136415998</v>
      </c>
      <c r="AU100" s="38">
        <f t="shared" si="40"/>
        <v>0</v>
      </c>
      <c r="AV100" s="38">
        <v>0</v>
      </c>
      <c r="AW100" s="38">
        <f t="shared" si="55"/>
        <v>0</v>
      </c>
      <c r="AX100" s="38">
        <f t="shared" si="55"/>
        <v>0</v>
      </c>
      <c r="AY100" s="38">
        <v>0</v>
      </c>
      <c r="AZ100" s="38">
        <f t="shared" si="55"/>
        <v>0</v>
      </c>
      <c r="BA100" s="38">
        <f t="shared" si="56"/>
        <v>0</v>
      </c>
      <c r="BB100" s="38">
        <f t="shared" si="56"/>
        <v>0</v>
      </c>
      <c r="BC100" s="38">
        <f t="shared" si="56"/>
        <v>0</v>
      </c>
      <c r="BD100" s="38">
        <f t="shared" si="56"/>
        <v>0</v>
      </c>
      <c r="BE100" s="38">
        <f t="shared" si="56"/>
        <v>0</v>
      </c>
      <c r="BF100" s="38">
        <f t="shared" si="57"/>
        <v>0</v>
      </c>
      <c r="BG100" s="38">
        <f t="shared" si="57"/>
        <v>0</v>
      </c>
      <c r="BH100" s="38">
        <f t="shared" si="57"/>
        <v>0</v>
      </c>
      <c r="BI100" s="38">
        <v>0</v>
      </c>
      <c r="BJ100" s="38">
        <f t="shared" si="58"/>
        <v>0</v>
      </c>
      <c r="BK100" s="38">
        <f t="shared" si="58"/>
        <v>0</v>
      </c>
      <c r="BL100" s="38">
        <f t="shared" si="58"/>
        <v>0</v>
      </c>
      <c r="BM100" s="38">
        <f t="shared" si="58"/>
        <v>0</v>
      </c>
      <c r="BN100" s="38">
        <f t="shared" si="58"/>
        <v>0</v>
      </c>
      <c r="BO100" s="38">
        <f t="shared" si="58"/>
        <v>0</v>
      </c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8">
        <f t="shared" si="35"/>
        <v>0.35314692136415998</v>
      </c>
      <c r="CA100" s="38">
        <f t="shared" si="35"/>
        <v>0</v>
      </c>
      <c r="CB100" s="38">
        <f t="shared" si="35"/>
        <v>0</v>
      </c>
      <c r="CC100" s="38">
        <f t="shared" si="35"/>
        <v>0.35314692136415998</v>
      </c>
      <c r="CD100" s="38">
        <f t="shared" si="35"/>
        <v>0</v>
      </c>
      <c r="CE100" s="34">
        <f t="shared" si="48"/>
        <v>0.35314692136415998</v>
      </c>
      <c r="CF100" s="34">
        <f t="shared" si="48"/>
        <v>0</v>
      </c>
      <c r="CG100" s="34">
        <f t="shared" si="48"/>
        <v>0</v>
      </c>
      <c r="CH100" s="34">
        <f t="shared" si="48"/>
        <v>0.35314692136415998</v>
      </c>
      <c r="CI100" s="34">
        <f t="shared" si="49"/>
        <v>0</v>
      </c>
      <c r="CJ100" s="39" t="s">
        <v>249</v>
      </c>
    </row>
    <row r="101" spans="1:88" s="18" customFormat="1" ht="44.25" customHeight="1" x14ac:dyDescent="0.25">
      <c r="A101" s="49" t="s">
        <v>162</v>
      </c>
      <c r="B101" s="39" t="s">
        <v>220</v>
      </c>
      <c r="C101" s="52" t="s">
        <v>266</v>
      </c>
      <c r="D101" s="35" t="s">
        <v>159</v>
      </c>
      <c r="E101" s="35">
        <v>2021</v>
      </c>
      <c r="F101" s="35">
        <v>2021</v>
      </c>
      <c r="G101" s="35"/>
      <c r="H101" s="38" t="s">
        <v>152</v>
      </c>
      <c r="I101" s="38">
        <f>T101/1.05/1.044/1.042</f>
        <v>0.16754144223930442</v>
      </c>
      <c r="J101" s="45" t="s">
        <v>196</v>
      </c>
      <c r="K101" s="38" t="s">
        <v>152</v>
      </c>
      <c r="L101" s="38">
        <f>I101</f>
        <v>0.16754144223930442</v>
      </c>
      <c r="M101" s="45" t="s">
        <v>196</v>
      </c>
      <c r="N101" s="35" t="s">
        <v>152</v>
      </c>
      <c r="O101" s="29">
        <v>0</v>
      </c>
      <c r="P101" s="38" t="s">
        <v>152</v>
      </c>
      <c r="Q101" s="38" t="s">
        <v>152</v>
      </c>
      <c r="R101" s="38"/>
      <c r="S101" s="38"/>
      <c r="T101" s="38">
        <v>0.191372604</v>
      </c>
      <c r="U101" s="38">
        <f t="shared" si="47"/>
        <v>0.191372604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f t="shared" si="54"/>
        <v>0</v>
      </c>
      <c r="AC101" s="38">
        <v>0</v>
      </c>
      <c r="AD101" s="38">
        <v>0</v>
      </c>
      <c r="AE101" s="38">
        <v>0</v>
      </c>
      <c r="AF101" s="43">
        <v>0</v>
      </c>
      <c r="AG101" s="43">
        <f t="shared" si="59"/>
        <v>0</v>
      </c>
      <c r="AH101" s="43">
        <f t="shared" si="59"/>
        <v>0</v>
      </c>
      <c r="AI101" s="43">
        <f t="shared" si="59"/>
        <v>0</v>
      </c>
      <c r="AJ101" s="43">
        <f t="shared" si="59"/>
        <v>0</v>
      </c>
      <c r="AK101" s="43">
        <f t="shared" si="59"/>
        <v>0</v>
      </c>
      <c r="AL101" s="43">
        <f>AO101</f>
        <v>0.191372604</v>
      </c>
      <c r="AM101" s="43">
        <v>0</v>
      </c>
      <c r="AN101" s="43">
        <v>0</v>
      </c>
      <c r="AO101" s="43">
        <f>T101</f>
        <v>0.191372604</v>
      </c>
      <c r="AP101" s="43">
        <v>0</v>
      </c>
      <c r="AQ101" s="38">
        <f t="shared" si="40"/>
        <v>0.191372604</v>
      </c>
      <c r="AR101" s="38">
        <f t="shared" si="40"/>
        <v>0</v>
      </c>
      <c r="AS101" s="38">
        <f t="shared" si="40"/>
        <v>0</v>
      </c>
      <c r="AT101" s="38">
        <f t="shared" si="40"/>
        <v>0.191372604</v>
      </c>
      <c r="AU101" s="38">
        <f t="shared" si="40"/>
        <v>0</v>
      </c>
      <c r="AV101" s="38">
        <v>0</v>
      </c>
      <c r="AW101" s="38">
        <f t="shared" si="55"/>
        <v>0</v>
      </c>
      <c r="AX101" s="38">
        <f t="shared" si="55"/>
        <v>0</v>
      </c>
      <c r="AY101" s="38">
        <v>0</v>
      </c>
      <c r="AZ101" s="38">
        <f t="shared" si="55"/>
        <v>0</v>
      </c>
      <c r="BA101" s="38">
        <f t="shared" ref="BA101:BE102" si="60">SUM(BA102:BA114)</f>
        <v>0</v>
      </c>
      <c r="BB101" s="38">
        <f t="shared" si="60"/>
        <v>0</v>
      </c>
      <c r="BC101" s="38">
        <f t="shared" si="60"/>
        <v>0</v>
      </c>
      <c r="BD101" s="38">
        <f t="shared" si="60"/>
        <v>0</v>
      </c>
      <c r="BE101" s="38">
        <f t="shared" si="60"/>
        <v>0</v>
      </c>
      <c r="BF101" s="38">
        <f t="shared" si="57"/>
        <v>0</v>
      </c>
      <c r="BG101" s="38">
        <f t="shared" si="57"/>
        <v>0</v>
      </c>
      <c r="BH101" s="38">
        <f t="shared" si="57"/>
        <v>0</v>
      </c>
      <c r="BI101" s="38">
        <v>0</v>
      </c>
      <c r="BJ101" s="38">
        <f t="shared" si="58"/>
        <v>0</v>
      </c>
      <c r="BK101" s="38">
        <f t="shared" si="58"/>
        <v>0</v>
      </c>
      <c r="BL101" s="38">
        <f t="shared" si="58"/>
        <v>0</v>
      </c>
      <c r="BM101" s="38">
        <f t="shared" si="58"/>
        <v>0</v>
      </c>
      <c r="BN101" s="38">
        <f t="shared" si="58"/>
        <v>0</v>
      </c>
      <c r="BO101" s="38">
        <f t="shared" si="58"/>
        <v>0</v>
      </c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8">
        <f t="shared" si="35"/>
        <v>0.191372604</v>
      </c>
      <c r="CA101" s="38">
        <f t="shared" si="35"/>
        <v>0</v>
      </c>
      <c r="CB101" s="38">
        <f t="shared" si="35"/>
        <v>0</v>
      </c>
      <c r="CC101" s="38">
        <f t="shared" si="35"/>
        <v>0.191372604</v>
      </c>
      <c r="CD101" s="38">
        <f t="shared" si="35"/>
        <v>0</v>
      </c>
      <c r="CE101" s="34">
        <f t="shared" si="48"/>
        <v>0.191372604</v>
      </c>
      <c r="CF101" s="34">
        <f t="shared" si="48"/>
        <v>0</v>
      </c>
      <c r="CG101" s="34">
        <f t="shared" si="48"/>
        <v>0</v>
      </c>
      <c r="CH101" s="34">
        <f t="shared" si="48"/>
        <v>0.191372604</v>
      </c>
      <c r="CI101" s="34">
        <f t="shared" si="49"/>
        <v>0</v>
      </c>
      <c r="CJ101" s="39" t="s">
        <v>252</v>
      </c>
    </row>
    <row r="102" spans="1:88" s="18" customFormat="1" ht="63" x14ac:dyDescent="0.25">
      <c r="A102" s="49" t="s">
        <v>169</v>
      </c>
      <c r="B102" s="39" t="s">
        <v>221</v>
      </c>
      <c r="C102" s="52" t="s">
        <v>267</v>
      </c>
      <c r="D102" s="35" t="s">
        <v>159</v>
      </c>
      <c r="E102" s="35">
        <v>2021</v>
      </c>
      <c r="F102" s="35">
        <v>2021</v>
      </c>
      <c r="G102" s="35"/>
      <c r="H102" s="38" t="s">
        <v>152</v>
      </c>
      <c r="I102" s="38">
        <f>T102/1.05/1.044/1.042</f>
        <v>3.8685714285714279</v>
      </c>
      <c r="J102" s="45" t="s">
        <v>196</v>
      </c>
      <c r="K102" s="38" t="s">
        <v>152</v>
      </c>
      <c r="L102" s="38">
        <f>I102</f>
        <v>3.8685714285714279</v>
      </c>
      <c r="M102" s="45" t="s">
        <v>196</v>
      </c>
      <c r="N102" s="35" t="s">
        <v>152</v>
      </c>
      <c r="O102" s="29">
        <v>0</v>
      </c>
      <c r="P102" s="38" t="s">
        <v>152</v>
      </c>
      <c r="Q102" s="38" t="s">
        <v>152</v>
      </c>
      <c r="R102" s="38"/>
      <c r="S102" s="38"/>
      <c r="T102" s="38">
        <v>4.4188385759999997</v>
      </c>
      <c r="U102" s="38">
        <f t="shared" si="47"/>
        <v>4.4188385759999997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f t="shared" si="54"/>
        <v>0</v>
      </c>
      <c r="AC102" s="38">
        <v>0</v>
      </c>
      <c r="AD102" s="38">
        <v>0</v>
      </c>
      <c r="AE102" s="38">
        <v>0</v>
      </c>
      <c r="AF102" s="43">
        <v>0</v>
      </c>
      <c r="AG102" s="43">
        <f t="shared" si="59"/>
        <v>0</v>
      </c>
      <c r="AH102" s="43">
        <f t="shared" si="59"/>
        <v>0</v>
      </c>
      <c r="AI102" s="43">
        <f t="shared" si="59"/>
        <v>0</v>
      </c>
      <c r="AJ102" s="43">
        <f t="shared" si="59"/>
        <v>0</v>
      </c>
      <c r="AK102" s="43">
        <f t="shared" si="59"/>
        <v>0</v>
      </c>
      <c r="AL102" s="43">
        <f>AO102</f>
        <v>4.4188385759999997</v>
      </c>
      <c r="AM102" s="43">
        <v>0</v>
      </c>
      <c r="AN102" s="43">
        <v>0</v>
      </c>
      <c r="AO102" s="43">
        <f>T102</f>
        <v>4.4188385759999997</v>
      </c>
      <c r="AP102" s="43">
        <v>0</v>
      </c>
      <c r="AQ102" s="38">
        <f t="shared" si="40"/>
        <v>4.4188385759999997</v>
      </c>
      <c r="AR102" s="38">
        <f t="shared" si="40"/>
        <v>0</v>
      </c>
      <c r="AS102" s="38">
        <f t="shared" si="40"/>
        <v>0</v>
      </c>
      <c r="AT102" s="38">
        <f t="shared" si="40"/>
        <v>4.4188385759999997</v>
      </c>
      <c r="AU102" s="38">
        <f t="shared" si="40"/>
        <v>0</v>
      </c>
      <c r="AV102" s="38">
        <v>0</v>
      </c>
      <c r="AW102" s="38">
        <f t="shared" si="55"/>
        <v>0</v>
      </c>
      <c r="AX102" s="38">
        <f t="shared" si="55"/>
        <v>0</v>
      </c>
      <c r="AY102" s="38">
        <v>0</v>
      </c>
      <c r="AZ102" s="38">
        <f t="shared" si="55"/>
        <v>0</v>
      </c>
      <c r="BA102" s="38">
        <f t="shared" si="60"/>
        <v>0</v>
      </c>
      <c r="BB102" s="38">
        <f t="shared" si="60"/>
        <v>0</v>
      </c>
      <c r="BC102" s="38">
        <f t="shared" si="60"/>
        <v>0</v>
      </c>
      <c r="BD102" s="38">
        <f t="shared" si="60"/>
        <v>0</v>
      </c>
      <c r="BE102" s="38">
        <f t="shared" si="60"/>
        <v>0</v>
      </c>
      <c r="BF102" s="38">
        <f t="shared" si="57"/>
        <v>0</v>
      </c>
      <c r="BG102" s="38">
        <f t="shared" si="57"/>
        <v>0</v>
      </c>
      <c r="BH102" s="38">
        <f t="shared" si="57"/>
        <v>0</v>
      </c>
      <c r="BI102" s="38">
        <v>0</v>
      </c>
      <c r="BJ102" s="38">
        <f t="shared" si="58"/>
        <v>0</v>
      </c>
      <c r="BK102" s="38">
        <f t="shared" si="58"/>
        <v>0</v>
      </c>
      <c r="BL102" s="38">
        <f t="shared" si="58"/>
        <v>0</v>
      </c>
      <c r="BM102" s="38">
        <f t="shared" si="58"/>
        <v>0</v>
      </c>
      <c r="BN102" s="38">
        <f t="shared" si="58"/>
        <v>0</v>
      </c>
      <c r="BO102" s="38">
        <f t="shared" si="58"/>
        <v>0</v>
      </c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8">
        <f t="shared" si="35"/>
        <v>4.4188385759999997</v>
      </c>
      <c r="CA102" s="38">
        <f t="shared" si="35"/>
        <v>0</v>
      </c>
      <c r="CB102" s="38">
        <f t="shared" si="35"/>
        <v>0</v>
      </c>
      <c r="CC102" s="38">
        <f t="shared" si="35"/>
        <v>4.4188385759999997</v>
      </c>
      <c r="CD102" s="38">
        <f t="shared" si="35"/>
        <v>0</v>
      </c>
      <c r="CE102" s="34">
        <f t="shared" si="48"/>
        <v>4.4188385759999997</v>
      </c>
      <c r="CF102" s="34">
        <f t="shared" si="48"/>
        <v>0</v>
      </c>
      <c r="CG102" s="34">
        <f t="shared" si="48"/>
        <v>0</v>
      </c>
      <c r="CH102" s="34">
        <f t="shared" si="48"/>
        <v>4.4188385759999997</v>
      </c>
      <c r="CI102" s="34">
        <f t="shared" si="49"/>
        <v>0</v>
      </c>
      <c r="CJ102" s="39" t="s">
        <v>252</v>
      </c>
    </row>
    <row r="103" spans="1:88" s="18" customFormat="1" ht="63" x14ac:dyDescent="0.25">
      <c r="A103" s="49" t="s">
        <v>170</v>
      </c>
      <c r="B103" s="39" t="s">
        <v>285</v>
      </c>
      <c r="C103" s="52" t="s">
        <v>286</v>
      </c>
      <c r="D103" s="35" t="s">
        <v>159</v>
      </c>
      <c r="E103" s="35">
        <v>2020</v>
      </c>
      <c r="F103" s="35">
        <v>2020</v>
      </c>
      <c r="G103" s="35"/>
      <c r="H103" s="38" t="s">
        <v>152</v>
      </c>
      <c r="I103" s="38">
        <v>1.2209000000000001</v>
      </c>
      <c r="J103" s="45" t="s">
        <v>196</v>
      </c>
      <c r="K103" s="38" t="s">
        <v>152</v>
      </c>
      <c r="L103" s="38">
        <v>1.2209000000000001</v>
      </c>
      <c r="M103" s="45" t="s">
        <v>196</v>
      </c>
      <c r="N103" s="35" t="s">
        <v>152</v>
      </c>
      <c r="O103" s="29">
        <v>0</v>
      </c>
      <c r="P103" s="38" t="s">
        <v>152</v>
      </c>
      <c r="Q103" s="38" t="s">
        <v>152</v>
      </c>
      <c r="R103" s="38"/>
      <c r="S103" s="38"/>
      <c r="T103" s="38">
        <v>1.28199801134922</v>
      </c>
      <c r="U103" s="38">
        <f t="shared" si="47"/>
        <v>1.28199801134922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f>AF103</f>
        <v>1.28199801134922</v>
      </c>
      <c r="AC103" s="38">
        <v>0</v>
      </c>
      <c r="AD103" s="38">
        <v>0</v>
      </c>
      <c r="AE103" s="38">
        <v>0</v>
      </c>
      <c r="AF103" s="43">
        <v>1.28199801134922</v>
      </c>
      <c r="AG103" s="43">
        <f>AK103</f>
        <v>1.28199801134922</v>
      </c>
      <c r="AH103" s="43">
        <f t="shared" si="59"/>
        <v>0</v>
      </c>
      <c r="AI103" s="43">
        <f t="shared" si="59"/>
        <v>0</v>
      </c>
      <c r="AJ103" s="43">
        <v>0</v>
      </c>
      <c r="AK103" s="43">
        <v>1.28199801134922</v>
      </c>
      <c r="AL103" s="43">
        <v>0</v>
      </c>
      <c r="AM103" s="43">
        <v>0</v>
      </c>
      <c r="AN103" s="43">
        <v>0</v>
      </c>
      <c r="AO103" s="43">
        <v>0</v>
      </c>
      <c r="AP103" s="43">
        <v>0</v>
      </c>
      <c r="AQ103" s="38">
        <f t="shared" si="40"/>
        <v>0</v>
      </c>
      <c r="AR103" s="38">
        <f t="shared" si="40"/>
        <v>0</v>
      </c>
      <c r="AS103" s="38">
        <f t="shared" si="40"/>
        <v>0</v>
      </c>
      <c r="AT103" s="38">
        <f t="shared" si="40"/>
        <v>0</v>
      </c>
      <c r="AU103" s="38">
        <f t="shared" si="40"/>
        <v>0</v>
      </c>
      <c r="AV103" s="43">
        <f>AY103</f>
        <v>0</v>
      </c>
      <c r="AW103" s="43">
        <v>0</v>
      </c>
      <c r="AX103" s="43">
        <v>0</v>
      </c>
      <c r="AY103" s="43">
        <v>0</v>
      </c>
      <c r="AZ103" s="43">
        <v>0</v>
      </c>
      <c r="BA103" s="38">
        <f t="shared" ref="BA103:BE104" si="61">SUM(BA104:BA116)</f>
        <v>0</v>
      </c>
      <c r="BB103" s="38">
        <f t="shared" si="61"/>
        <v>0</v>
      </c>
      <c r="BC103" s="38">
        <f t="shared" si="61"/>
        <v>0</v>
      </c>
      <c r="BD103" s="38">
        <f t="shared" si="61"/>
        <v>0</v>
      </c>
      <c r="BE103" s="38">
        <f t="shared" si="61"/>
        <v>0</v>
      </c>
      <c r="BF103" s="38">
        <v>0</v>
      </c>
      <c r="BG103" s="38">
        <f t="shared" si="57"/>
        <v>0</v>
      </c>
      <c r="BH103" s="38">
        <f t="shared" si="57"/>
        <v>0</v>
      </c>
      <c r="BI103" s="38">
        <v>0</v>
      </c>
      <c r="BJ103" s="38">
        <f t="shared" si="58"/>
        <v>0</v>
      </c>
      <c r="BK103" s="38">
        <f t="shared" si="58"/>
        <v>0</v>
      </c>
      <c r="BL103" s="38">
        <f t="shared" si="58"/>
        <v>0</v>
      </c>
      <c r="BM103" s="38">
        <f t="shared" si="58"/>
        <v>0</v>
      </c>
      <c r="BN103" s="38">
        <f t="shared" si="58"/>
        <v>0</v>
      </c>
      <c r="BO103" s="38">
        <f t="shared" si="58"/>
        <v>0</v>
      </c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8">
        <f t="shared" si="35"/>
        <v>1.28199801134922</v>
      </c>
      <c r="CA103" s="38">
        <f t="shared" si="35"/>
        <v>0</v>
      </c>
      <c r="CB103" s="38">
        <f t="shared" si="35"/>
        <v>0</v>
      </c>
      <c r="CC103" s="38">
        <f t="shared" si="35"/>
        <v>0</v>
      </c>
      <c r="CD103" s="38">
        <f t="shared" si="35"/>
        <v>1.28199801134922</v>
      </c>
      <c r="CE103" s="34">
        <f t="shared" si="48"/>
        <v>1.28199801134922</v>
      </c>
      <c r="CF103" s="34">
        <f t="shared" si="48"/>
        <v>0</v>
      </c>
      <c r="CG103" s="34">
        <f t="shared" si="48"/>
        <v>0</v>
      </c>
      <c r="CH103" s="34">
        <f t="shared" si="48"/>
        <v>0</v>
      </c>
      <c r="CI103" s="34">
        <f t="shared" si="49"/>
        <v>1.28199801134922</v>
      </c>
      <c r="CJ103" s="39" t="s">
        <v>253</v>
      </c>
    </row>
    <row r="104" spans="1:88" s="18" customFormat="1" ht="78.75" x14ac:dyDescent="0.25">
      <c r="A104" s="49" t="s">
        <v>222</v>
      </c>
      <c r="B104" s="39" t="s">
        <v>224</v>
      </c>
      <c r="C104" s="52" t="s">
        <v>287</v>
      </c>
      <c r="D104" s="35" t="s">
        <v>159</v>
      </c>
      <c r="E104" s="35">
        <v>2023</v>
      </c>
      <c r="F104" s="35">
        <v>2023</v>
      </c>
      <c r="G104" s="35"/>
      <c r="H104" s="38">
        <v>1.0337169114521101</v>
      </c>
      <c r="I104" s="38">
        <v>4.91809545</v>
      </c>
      <c r="J104" s="45" t="s">
        <v>196</v>
      </c>
      <c r="K104" s="38">
        <v>1.0337169114521101</v>
      </c>
      <c r="L104" s="38">
        <v>4.91809545</v>
      </c>
      <c r="M104" s="45" t="s">
        <v>196</v>
      </c>
      <c r="N104" s="35" t="s">
        <v>152</v>
      </c>
      <c r="O104" s="29">
        <v>0</v>
      </c>
      <c r="P104" s="38" t="s">
        <v>152</v>
      </c>
      <c r="Q104" s="38" t="s">
        <v>152</v>
      </c>
      <c r="R104" s="38"/>
      <c r="S104" s="38"/>
      <c r="T104" s="38">
        <v>6.2206893753420696</v>
      </c>
      <c r="U104" s="38">
        <f t="shared" si="47"/>
        <v>6.2206893753420696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f t="shared" si="54"/>
        <v>0</v>
      </c>
      <c r="AC104" s="38">
        <v>0</v>
      </c>
      <c r="AD104" s="38">
        <v>0</v>
      </c>
      <c r="AE104" s="38">
        <v>0</v>
      </c>
      <c r="AF104" s="43">
        <v>0</v>
      </c>
      <c r="AG104" s="43">
        <f t="shared" si="59"/>
        <v>0</v>
      </c>
      <c r="AH104" s="43">
        <f t="shared" si="59"/>
        <v>0</v>
      </c>
      <c r="AI104" s="43">
        <f t="shared" si="59"/>
        <v>0</v>
      </c>
      <c r="AJ104" s="43">
        <f t="shared" si="59"/>
        <v>0</v>
      </c>
      <c r="AK104" s="43">
        <f t="shared" si="59"/>
        <v>0</v>
      </c>
      <c r="AL104" s="43">
        <v>0</v>
      </c>
      <c r="AM104" s="43">
        <v>0</v>
      </c>
      <c r="AN104" s="43">
        <v>0</v>
      </c>
      <c r="AO104" s="43">
        <v>0</v>
      </c>
      <c r="AP104" s="43">
        <v>0</v>
      </c>
      <c r="AQ104" s="38">
        <f t="shared" si="40"/>
        <v>0</v>
      </c>
      <c r="AR104" s="38">
        <f t="shared" si="40"/>
        <v>0</v>
      </c>
      <c r="AS104" s="38">
        <f t="shared" si="40"/>
        <v>0</v>
      </c>
      <c r="AT104" s="38">
        <f t="shared" si="40"/>
        <v>0</v>
      </c>
      <c r="AU104" s="38">
        <f t="shared" si="40"/>
        <v>0</v>
      </c>
      <c r="AV104" s="43">
        <v>0</v>
      </c>
      <c r="AW104" s="43">
        <v>0</v>
      </c>
      <c r="AX104" s="43">
        <v>0</v>
      </c>
      <c r="AY104" s="43">
        <v>0</v>
      </c>
      <c r="AZ104" s="43">
        <v>0</v>
      </c>
      <c r="BA104" s="38">
        <f t="shared" si="61"/>
        <v>0</v>
      </c>
      <c r="BB104" s="38">
        <f t="shared" si="61"/>
        <v>0</v>
      </c>
      <c r="BC104" s="38">
        <f t="shared" si="61"/>
        <v>0</v>
      </c>
      <c r="BD104" s="38">
        <f t="shared" si="61"/>
        <v>0</v>
      </c>
      <c r="BE104" s="38">
        <f t="shared" si="61"/>
        <v>0</v>
      </c>
      <c r="BF104" s="43">
        <f>BI104</f>
        <v>6.2206893753420696</v>
      </c>
      <c r="BG104" s="43">
        <v>0</v>
      </c>
      <c r="BH104" s="43">
        <v>0</v>
      </c>
      <c r="BI104" s="43">
        <f>T104</f>
        <v>6.2206893753420696</v>
      </c>
      <c r="BJ104" s="43">
        <v>0</v>
      </c>
      <c r="BK104" s="38">
        <v>0</v>
      </c>
      <c r="BL104" s="38">
        <v>0</v>
      </c>
      <c r="BM104" s="38">
        <v>0</v>
      </c>
      <c r="BN104" s="38">
        <v>0</v>
      </c>
      <c r="BO104" s="38">
        <v>0</v>
      </c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8">
        <f t="shared" si="35"/>
        <v>6.2206893753420696</v>
      </c>
      <c r="CA104" s="38">
        <f t="shared" si="35"/>
        <v>0</v>
      </c>
      <c r="CB104" s="38">
        <f t="shared" si="35"/>
        <v>0</v>
      </c>
      <c r="CC104" s="38">
        <f t="shared" si="35"/>
        <v>6.2206893753420696</v>
      </c>
      <c r="CD104" s="38">
        <f t="shared" si="35"/>
        <v>0</v>
      </c>
      <c r="CE104" s="34">
        <f t="shared" si="48"/>
        <v>6.2206893753420696</v>
      </c>
      <c r="CF104" s="34">
        <f t="shared" si="48"/>
        <v>0</v>
      </c>
      <c r="CG104" s="34">
        <f t="shared" si="48"/>
        <v>0</v>
      </c>
      <c r="CH104" s="34">
        <f t="shared" si="48"/>
        <v>6.2206893753420696</v>
      </c>
      <c r="CI104" s="34">
        <f t="shared" si="49"/>
        <v>0</v>
      </c>
      <c r="CJ104" s="39" t="s">
        <v>250</v>
      </c>
    </row>
    <row r="105" spans="1:88" s="18" customFormat="1" ht="63" x14ac:dyDescent="0.25">
      <c r="A105" s="49" t="s">
        <v>223</v>
      </c>
      <c r="B105" s="39" t="s">
        <v>226</v>
      </c>
      <c r="C105" s="52" t="s">
        <v>268</v>
      </c>
      <c r="D105" s="35" t="s">
        <v>159</v>
      </c>
      <c r="E105" s="35">
        <v>2023</v>
      </c>
      <c r="F105" s="35">
        <v>2023</v>
      </c>
      <c r="G105" s="35"/>
      <c r="H105" s="38" t="s">
        <v>152</v>
      </c>
      <c r="I105" s="38">
        <f>T105/1.05/1.044/1.042/1.043/1.044</f>
        <v>0.35802324272855135</v>
      </c>
      <c r="J105" s="45" t="s">
        <v>196</v>
      </c>
      <c r="K105" s="38" t="s">
        <v>152</v>
      </c>
      <c r="L105" s="38">
        <f>I105</f>
        <v>0.35802324272855135</v>
      </c>
      <c r="M105" s="45" t="s">
        <v>196</v>
      </c>
      <c r="N105" s="35" t="s">
        <v>152</v>
      </c>
      <c r="O105" s="29">
        <v>0</v>
      </c>
      <c r="P105" s="38" t="s">
        <v>152</v>
      </c>
      <c r="Q105" s="38" t="s">
        <v>152</v>
      </c>
      <c r="R105" s="38"/>
      <c r="S105" s="38"/>
      <c r="T105" s="38">
        <v>0.44530087200000001</v>
      </c>
      <c r="U105" s="38">
        <f t="shared" si="47"/>
        <v>0.44530087200000001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f t="shared" si="54"/>
        <v>0</v>
      </c>
      <c r="AC105" s="38">
        <v>0</v>
      </c>
      <c r="AD105" s="38">
        <v>0</v>
      </c>
      <c r="AE105" s="38">
        <v>0</v>
      </c>
      <c r="AF105" s="43">
        <v>0</v>
      </c>
      <c r="AG105" s="43">
        <f t="shared" si="59"/>
        <v>0</v>
      </c>
      <c r="AH105" s="43">
        <f t="shared" si="59"/>
        <v>0</v>
      </c>
      <c r="AI105" s="43">
        <f t="shared" si="59"/>
        <v>0</v>
      </c>
      <c r="AJ105" s="43">
        <f t="shared" si="59"/>
        <v>0</v>
      </c>
      <c r="AK105" s="43">
        <f t="shared" si="59"/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0</v>
      </c>
      <c r="AQ105" s="38">
        <f t="shared" si="40"/>
        <v>0</v>
      </c>
      <c r="AR105" s="38">
        <f t="shared" si="40"/>
        <v>0</v>
      </c>
      <c r="AS105" s="38">
        <f t="shared" si="40"/>
        <v>0</v>
      </c>
      <c r="AT105" s="38">
        <f t="shared" si="40"/>
        <v>0</v>
      </c>
      <c r="AU105" s="38">
        <f t="shared" si="40"/>
        <v>0</v>
      </c>
      <c r="AV105" s="43">
        <v>0</v>
      </c>
      <c r="AW105" s="43">
        <v>0</v>
      </c>
      <c r="AX105" s="43">
        <v>0</v>
      </c>
      <c r="AY105" s="43">
        <v>0</v>
      </c>
      <c r="AZ105" s="43">
        <v>0</v>
      </c>
      <c r="BA105" s="38">
        <f t="shared" ref="BA105:BE106" si="62">SUM(BA106:BA118)</f>
        <v>0</v>
      </c>
      <c r="BB105" s="38">
        <f t="shared" si="62"/>
        <v>0</v>
      </c>
      <c r="BC105" s="38">
        <f t="shared" si="62"/>
        <v>0</v>
      </c>
      <c r="BD105" s="38">
        <f t="shared" si="62"/>
        <v>0</v>
      </c>
      <c r="BE105" s="38">
        <f t="shared" si="62"/>
        <v>0</v>
      </c>
      <c r="BF105" s="43">
        <f>BI105</f>
        <v>0.44530087200000001</v>
      </c>
      <c r="BG105" s="43">
        <v>0</v>
      </c>
      <c r="BH105" s="43">
        <v>0</v>
      </c>
      <c r="BI105" s="43">
        <f>T105</f>
        <v>0.44530087200000001</v>
      </c>
      <c r="BJ105" s="43">
        <v>0</v>
      </c>
      <c r="BK105" s="38">
        <v>0</v>
      </c>
      <c r="BL105" s="38">
        <v>0</v>
      </c>
      <c r="BM105" s="38">
        <v>0</v>
      </c>
      <c r="BN105" s="38">
        <v>0</v>
      </c>
      <c r="BO105" s="38">
        <v>0</v>
      </c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8">
        <f t="shared" si="35"/>
        <v>0.44530087200000001</v>
      </c>
      <c r="CA105" s="38">
        <f t="shared" si="35"/>
        <v>0</v>
      </c>
      <c r="CB105" s="38">
        <f t="shared" si="35"/>
        <v>0</v>
      </c>
      <c r="CC105" s="38">
        <f t="shared" si="35"/>
        <v>0.44530087200000001</v>
      </c>
      <c r="CD105" s="38">
        <f t="shared" si="35"/>
        <v>0</v>
      </c>
      <c r="CE105" s="34">
        <f t="shared" si="48"/>
        <v>0.44530087200000001</v>
      </c>
      <c r="CF105" s="34">
        <f t="shared" si="48"/>
        <v>0</v>
      </c>
      <c r="CG105" s="34">
        <f t="shared" si="48"/>
        <v>0</v>
      </c>
      <c r="CH105" s="34">
        <f t="shared" si="48"/>
        <v>0.44530087200000001</v>
      </c>
      <c r="CI105" s="34">
        <f t="shared" si="49"/>
        <v>0</v>
      </c>
      <c r="CJ105" s="39" t="s">
        <v>252</v>
      </c>
    </row>
    <row r="106" spans="1:88" s="18" customFormat="1" ht="31.5" x14ac:dyDescent="0.25">
      <c r="A106" s="49" t="s">
        <v>225</v>
      </c>
      <c r="B106" s="39" t="s">
        <v>228</v>
      </c>
      <c r="C106" s="52" t="s">
        <v>269</v>
      </c>
      <c r="D106" s="35" t="s">
        <v>159</v>
      </c>
      <c r="E106" s="35">
        <v>2023</v>
      </c>
      <c r="F106" s="35">
        <v>2023</v>
      </c>
      <c r="G106" s="35"/>
      <c r="H106" s="38" t="s">
        <v>152</v>
      </c>
      <c r="I106" s="38">
        <f>T106/1.05/1.044/1.042/1.043/1.044</f>
        <v>0.63062847533340882</v>
      </c>
      <c r="J106" s="45" t="s">
        <v>196</v>
      </c>
      <c r="K106" s="38" t="s">
        <v>152</v>
      </c>
      <c r="L106" s="38">
        <f>I106</f>
        <v>0.63062847533340882</v>
      </c>
      <c r="M106" s="45" t="s">
        <v>196</v>
      </c>
      <c r="N106" s="35" t="s">
        <v>152</v>
      </c>
      <c r="O106" s="29">
        <v>0</v>
      </c>
      <c r="P106" s="38" t="s">
        <v>152</v>
      </c>
      <c r="Q106" s="38" t="s">
        <v>152</v>
      </c>
      <c r="R106" s="38"/>
      <c r="S106" s="38"/>
      <c r="T106" s="38">
        <v>0.78436083599999995</v>
      </c>
      <c r="U106" s="38">
        <f t="shared" si="47"/>
        <v>0.78436083599999995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f t="shared" si="54"/>
        <v>0</v>
      </c>
      <c r="AC106" s="38">
        <v>0</v>
      </c>
      <c r="AD106" s="38">
        <v>0</v>
      </c>
      <c r="AE106" s="38">
        <v>0</v>
      </c>
      <c r="AF106" s="43">
        <v>0</v>
      </c>
      <c r="AG106" s="43">
        <f t="shared" si="59"/>
        <v>0</v>
      </c>
      <c r="AH106" s="43">
        <f t="shared" si="59"/>
        <v>0</v>
      </c>
      <c r="AI106" s="43">
        <f t="shared" si="59"/>
        <v>0</v>
      </c>
      <c r="AJ106" s="43">
        <f t="shared" si="59"/>
        <v>0</v>
      </c>
      <c r="AK106" s="43">
        <f t="shared" si="59"/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38">
        <f t="shared" si="40"/>
        <v>0</v>
      </c>
      <c r="AR106" s="38">
        <f t="shared" si="40"/>
        <v>0</v>
      </c>
      <c r="AS106" s="38">
        <f t="shared" si="40"/>
        <v>0</v>
      </c>
      <c r="AT106" s="38">
        <f t="shared" si="40"/>
        <v>0</v>
      </c>
      <c r="AU106" s="38">
        <f t="shared" si="40"/>
        <v>0</v>
      </c>
      <c r="AV106" s="43">
        <v>0</v>
      </c>
      <c r="AW106" s="43">
        <v>0</v>
      </c>
      <c r="AX106" s="43">
        <v>0</v>
      </c>
      <c r="AY106" s="43">
        <v>0</v>
      </c>
      <c r="AZ106" s="43">
        <v>0</v>
      </c>
      <c r="BA106" s="38">
        <f t="shared" si="62"/>
        <v>0</v>
      </c>
      <c r="BB106" s="38">
        <f t="shared" si="62"/>
        <v>0</v>
      </c>
      <c r="BC106" s="38">
        <f t="shared" si="62"/>
        <v>0</v>
      </c>
      <c r="BD106" s="38">
        <f t="shared" si="62"/>
        <v>0</v>
      </c>
      <c r="BE106" s="38">
        <f t="shared" si="62"/>
        <v>0</v>
      </c>
      <c r="BF106" s="43">
        <f>BI106</f>
        <v>0.78436083599999995</v>
      </c>
      <c r="BG106" s="43">
        <v>0</v>
      </c>
      <c r="BH106" s="43">
        <v>0</v>
      </c>
      <c r="BI106" s="43">
        <f>T106</f>
        <v>0.78436083599999995</v>
      </c>
      <c r="BJ106" s="43">
        <v>0</v>
      </c>
      <c r="BK106" s="38">
        <v>0</v>
      </c>
      <c r="BL106" s="38">
        <v>0</v>
      </c>
      <c r="BM106" s="38">
        <v>0</v>
      </c>
      <c r="BN106" s="38">
        <v>0</v>
      </c>
      <c r="BO106" s="38">
        <v>0</v>
      </c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8">
        <f t="shared" si="35"/>
        <v>0.78436083599999995</v>
      </c>
      <c r="CA106" s="38">
        <f t="shared" si="35"/>
        <v>0</v>
      </c>
      <c r="CB106" s="38">
        <f t="shared" si="35"/>
        <v>0</v>
      </c>
      <c r="CC106" s="38">
        <f t="shared" si="35"/>
        <v>0.78436083599999995</v>
      </c>
      <c r="CD106" s="38">
        <f t="shared" si="35"/>
        <v>0</v>
      </c>
      <c r="CE106" s="34">
        <f t="shared" si="48"/>
        <v>0.78436083599999995</v>
      </c>
      <c r="CF106" s="34">
        <f t="shared" si="48"/>
        <v>0</v>
      </c>
      <c r="CG106" s="34">
        <f t="shared" si="48"/>
        <v>0</v>
      </c>
      <c r="CH106" s="34">
        <f t="shared" si="48"/>
        <v>0.78436083599999995</v>
      </c>
      <c r="CI106" s="34">
        <f t="shared" si="49"/>
        <v>0</v>
      </c>
      <c r="CJ106" s="39"/>
    </row>
    <row r="107" spans="1:88" s="18" customFormat="1" ht="299.25" x14ac:dyDescent="0.25">
      <c r="A107" s="49" t="s">
        <v>227</v>
      </c>
      <c r="B107" s="39" t="s">
        <v>230</v>
      </c>
      <c r="C107" s="52" t="s">
        <v>288</v>
      </c>
      <c r="D107" s="35" t="s">
        <v>159</v>
      </c>
      <c r="E107" s="35">
        <v>2024</v>
      </c>
      <c r="F107" s="35">
        <v>2024</v>
      </c>
      <c r="G107" s="35"/>
      <c r="H107" s="38" t="s">
        <v>152</v>
      </c>
      <c r="I107" s="38">
        <v>2.1476000000000002</v>
      </c>
      <c r="J107" s="45" t="s">
        <v>241</v>
      </c>
      <c r="K107" s="38" t="s">
        <v>152</v>
      </c>
      <c r="L107" s="38">
        <v>2.1476000000000002</v>
      </c>
      <c r="M107" s="45" t="s">
        <v>241</v>
      </c>
      <c r="N107" s="35" t="s">
        <v>152</v>
      </c>
      <c r="O107" s="29">
        <v>0</v>
      </c>
      <c r="P107" s="38" t="s">
        <v>152</v>
      </c>
      <c r="Q107" s="38" t="s">
        <v>152</v>
      </c>
      <c r="R107" s="38"/>
      <c r="S107" s="38"/>
      <c r="T107" s="38">
        <v>2.8359296712295299</v>
      </c>
      <c r="U107" s="38">
        <f t="shared" si="47"/>
        <v>2.8359296712295299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f t="shared" si="54"/>
        <v>0</v>
      </c>
      <c r="AC107" s="38">
        <v>0</v>
      </c>
      <c r="AD107" s="38">
        <v>0</v>
      </c>
      <c r="AE107" s="38">
        <v>0</v>
      </c>
      <c r="AF107" s="43">
        <v>0</v>
      </c>
      <c r="AG107" s="43">
        <f t="shared" si="59"/>
        <v>0</v>
      </c>
      <c r="AH107" s="43">
        <f t="shared" si="59"/>
        <v>0</v>
      </c>
      <c r="AI107" s="43">
        <f t="shared" si="59"/>
        <v>0</v>
      </c>
      <c r="AJ107" s="43">
        <f t="shared" si="59"/>
        <v>0</v>
      </c>
      <c r="AK107" s="43">
        <f t="shared" si="59"/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38">
        <f t="shared" si="40"/>
        <v>0</v>
      </c>
      <c r="AR107" s="38">
        <f t="shared" si="40"/>
        <v>0</v>
      </c>
      <c r="AS107" s="38">
        <f t="shared" si="40"/>
        <v>0</v>
      </c>
      <c r="AT107" s="38">
        <f t="shared" si="40"/>
        <v>0</v>
      </c>
      <c r="AU107" s="38">
        <f t="shared" si="40"/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38">
        <f t="shared" ref="BA107:BE108" si="63">SUM(BA108:BA120)</f>
        <v>0</v>
      </c>
      <c r="BB107" s="38">
        <f t="shared" si="63"/>
        <v>0</v>
      </c>
      <c r="BC107" s="38">
        <f t="shared" si="63"/>
        <v>0</v>
      </c>
      <c r="BD107" s="38">
        <f t="shared" si="63"/>
        <v>0</v>
      </c>
      <c r="BE107" s="38">
        <f t="shared" si="63"/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f>BN107</f>
        <v>2.8359296712295299</v>
      </c>
      <c r="BL107" s="43">
        <v>0</v>
      </c>
      <c r="BM107" s="43">
        <v>0</v>
      </c>
      <c r="BN107" s="43">
        <f>T107</f>
        <v>2.8359296712295299</v>
      </c>
      <c r="BO107" s="43">
        <v>0</v>
      </c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8">
        <f t="shared" si="35"/>
        <v>2.8359296712295299</v>
      </c>
      <c r="CA107" s="38">
        <f t="shared" si="35"/>
        <v>0</v>
      </c>
      <c r="CB107" s="38">
        <f t="shared" si="35"/>
        <v>0</v>
      </c>
      <c r="CC107" s="38">
        <f t="shared" si="35"/>
        <v>2.8359296712295299</v>
      </c>
      <c r="CD107" s="38">
        <f t="shared" si="35"/>
        <v>0</v>
      </c>
      <c r="CE107" s="34">
        <f t="shared" si="48"/>
        <v>2.8359296712295299</v>
      </c>
      <c r="CF107" s="34">
        <f t="shared" si="48"/>
        <v>0</v>
      </c>
      <c r="CG107" s="34">
        <f t="shared" si="48"/>
        <v>0</v>
      </c>
      <c r="CH107" s="34">
        <f t="shared" si="48"/>
        <v>2.8359296712295299</v>
      </c>
      <c r="CI107" s="34">
        <f t="shared" si="49"/>
        <v>0</v>
      </c>
      <c r="CJ107" s="39" t="s">
        <v>251</v>
      </c>
    </row>
    <row r="108" spans="1:88" s="18" customFormat="1" ht="94.5" x14ac:dyDescent="0.25">
      <c r="A108" s="49" t="s">
        <v>229</v>
      </c>
      <c r="B108" s="39" t="s">
        <v>232</v>
      </c>
      <c r="C108" s="52" t="s">
        <v>310</v>
      </c>
      <c r="D108" s="35" t="s">
        <v>159</v>
      </c>
      <c r="E108" s="35">
        <v>2020</v>
      </c>
      <c r="F108" s="35">
        <v>2020</v>
      </c>
      <c r="G108" s="35" t="s">
        <v>152</v>
      </c>
      <c r="H108" s="35" t="s">
        <v>152</v>
      </c>
      <c r="I108" s="38">
        <f>T108/1.04/1.044/1.042</f>
        <v>0</v>
      </c>
      <c r="J108" s="45" t="s">
        <v>196</v>
      </c>
      <c r="K108" s="35" t="s">
        <v>152</v>
      </c>
      <c r="L108" s="38">
        <f>W108/1.04/1.044/1.042</f>
        <v>0</v>
      </c>
      <c r="M108" s="45" t="s">
        <v>196</v>
      </c>
      <c r="N108" s="38" t="s">
        <v>152</v>
      </c>
      <c r="O108" s="38" t="s">
        <v>152</v>
      </c>
      <c r="P108" s="38" t="s">
        <v>152</v>
      </c>
      <c r="Q108" s="35" t="s">
        <v>152</v>
      </c>
      <c r="R108" s="35" t="s">
        <v>152</v>
      </c>
      <c r="S108" s="35" t="s">
        <v>152</v>
      </c>
      <c r="T108" s="38">
        <f>AL108</f>
        <v>0</v>
      </c>
      <c r="U108" s="38">
        <f t="shared" si="47"/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f t="shared" si="54"/>
        <v>0</v>
      </c>
      <c r="AC108" s="38">
        <v>0</v>
      </c>
      <c r="AD108" s="38">
        <v>0</v>
      </c>
      <c r="AE108" s="38">
        <v>0</v>
      </c>
      <c r="AF108" s="43">
        <v>0</v>
      </c>
      <c r="AG108" s="43">
        <f>AJ108</f>
        <v>27.6</v>
      </c>
      <c r="AH108" s="43">
        <f t="shared" si="59"/>
        <v>0</v>
      </c>
      <c r="AI108" s="43">
        <f t="shared" si="59"/>
        <v>0</v>
      </c>
      <c r="AJ108" s="43">
        <v>27.6</v>
      </c>
      <c r="AK108" s="43">
        <f t="shared" si="59"/>
        <v>0</v>
      </c>
      <c r="AL108" s="43">
        <f>AO108</f>
        <v>0</v>
      </c>
      <c r="AM108" s="43">
        <v>0</v>
      </c>
      <c r="AN108" s="43">
        <v>0</v>
      </c>
      <c r="AO108" s="43">
        <v>0</v>
      </c>
      <c r="AP108" s="43">
        <v>0</v>
      </c>
      <c r="AQ108" s="38">
        <f t="shared" si="40"/>
        <v>0</v>
      </c>
      <c r="AR108" s="38">
        <f t="shared" si="40"/>
        <v>0</v>
      </c>
      <c r="AS108" s="38">
        <f t="shared" si="40"/>
        <v>0</v>
      </c>
      <c r="AT108" s="38">
        <f t="shared" si="40"/>
        <v>0</v>
      </c>
      <c r="AU108" s="38">
        <f t="shared" si="40"/>
        <v>0</v>
      </c>
      <c r="AV108" s="43">
        <f>AZ108</f>
        <v>24.884</v>
      </c>
      <c r="AW108" s="43">
        <v>0</v>
      </c>
      <c r="AX108" s="43">
        <v>0</v>
      </c>
      <c r="AY108" s="43">
        <v>0</v>
      </c>
      <c r="AZ108" s="43">
        <v>24.884</v>
      </c>
      <c r="BA108" s="38">
        <f>SUM(BA109:BA121)</f>
        <v>0</v>
      </c>
      <c r="BB108" s="38">
        <f t="shared" si="63"/>
        <v>0</v>
      </c>
      <c r="BC108" s="38">
        <f t="shared" si="63"/>
        <v>0</v>
      </c>
      <c r="BD108" s="38">
        <f t="shared" si="63"/>
        <v>0</v>
      </c>
      <c r="BE108" s="38">
        <f t="shared" si="63"/>
        <v>0</v>
      </c>
      <c r="BF108" s="43">
        <v>0</v>
      </c>
      <c r="BG108" s="43">
        <v>0</v>
      </c>
      <c r="BH108" s="43">
        <v>0</v>
      </c>
      <c r="BI108" s="43">
        <v>0</v>
      </c>
      <c r="BJ108" s="43">
        <v>0</v>
      </c>
      <c r="BK108" s="43">
        <v>0</v>
      </c>
      <c r="BL108" s="43">
        <v>0</v>
      </c>
      <c r="BM108" s="43">
        <v>0</v>
      </c>
      <c r="BN108" s="43">
        <v>0</v>
      </c>
      <c r="BO108" s="43">
        <v>0</v>
      </c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38">
        <f t="shared" si="35"/>
        <v>24.884</v>
      </c>
      <c r="CA108" s="38">
        <f t="shared" si="35"/>
        <v>0</v>
      </c>
      <c r="CB108" s="38">
        <f t="shared" si="35"/>
        <v>0</v>
      </c>
      <c r="CC108" s="38">
        <f t="shared" si="35"/>
        <v>0</v>
      </c>
      <c r="CD108" s="38">
        <f t="shared" si="35"/>
        <v>24.884</v>
      </c>
      <c r="CE108" s="34">
        <f t="shared" si="48"/>
        <v>27.6</v>
      </c>
      <c r="CF108" s="34">
        <f t="shared" si="48"/>
        <v>0</v>
      </c>
      <c r="CG108" s="34">
        <f t="shared" si="48"/>
        <v>0</v>
      </c>
      <c r="CH108" s="34">
        <f t="shared" si="48"/>
        <v>27.6</v>
      </c>
      <c r="CI108" s="34">
        <f t="shared" si="49"/>
        <v>0</v>
      </c>
      <c r="CJ108" s="39" t="s">
        <v>246</v>
      </c>
    </row>
    <row r="109" spans="1:88" s="18" customFormat="1" ht="66" customHeight="1" x14ac:dyDescent="0.25">
      <c r="A109" s="49" t="s">
        <v>231</v>
      </c>
      <c r="B109" s="39" t="s">
        <v>234</v>
      </c>
      <c r="C109" s="52" t="s">
        <v>291</v>
      </c>
      <c r="D109" s="35" t="s">
        <v>159</v>
      </c>
      <c r="E109" s="35">
        <v>2022</v>
      </c>
      <c r="F109" s="35">
        <v>2022</v>
      </c>
      <c r="G109" s="35" t="s">
        <v>152</v>
      </c>
      <c r="H109" s="35" t="s">
        <v>152</v>
      </c>
      <c r="I109" s="38">
        <f>T109/1.05/1.044/1.042/1.043</f>
        <v>0</v>
      </c>
      <c r="J109" s="45" t="s">
        <v>196</v>
      </c>
      <c r="K109" s="35" t="s">
        <v>152</v>
      </c>
      <c r="L109" s="38">
        <f>W109/1.05/1.044/1.042/1.043</f>
        <v>0</v>
      </c>
      <c r="M109" s="45" t="s">
        <v>196</v>
      </c>
      <c r="N109" s="38" t="s">
        <v>152</v>
      </c>
      <c r="O109" s="38" t="s">
        <v>152</v>
      </c>
      <c r="P109" s="38" t="s">
        <v>152</v>
      </c>
      <c r="Q109" s="38" t="s">
        <v>152</v>
      </c>
      <c r="R109" s="35" t="s">
        <v>152</v>
      </c>
      <c r="S109" s="35" t="s">
        <v>152</v>
      </c>
      <c r="T109" s="38">
        <f>AV109</f>
        <v>0</v>
      </c>
      <c r="U109" s="38">
        <f t="shared" si="47"/>
        <v>0</v>
      </c>
      <c r="V109" s="38">
        <v>0</v>
      </c>
      <c r="W109" s="38">
        <v>0</v>
      </c>
      <c r="X109" s="38">
        <v>0</v>
      </c>
      <c r="Y109" s="38">
        <v>0</v>
      </c>
      <c r="Z109" s="38" t="s">
        <v>152</v>
      </c>
      <c r="AA109" s="38">
        <v>0</v>
      </c>
      <c r="AB109" s="38">
        <f t="shared" si="54"/>
        <v>0</v>
      </c>
      <c r="AC109" s="38">
        <v>0</v>
      </c>
      <c r="AD109" s="38">
        <v>0</v>
      </c>
      <c r="AE109" s="38">
        <v>0</v>
      </c>
      <c r="AF109" s="43">
        <v>0</v>
      </c>
      <c r="AG109" s="43">
        <f t="shared" si="59"/>
        <v>0</v>
      </c>
      <c r="AH109" s="43">
        <f t="shared" si="59"/>
        <v>0</v>
      </c>
      <c r="AI109" s="43">
        <f t="shared" si="59"/>
        <v>0</v>
      </c>
      <c r="AJ109" s="43">
        <f t="shared" si="59"/>
        <v>0</v>
      </c>
      <c r="AK109" s="43">
        <f t="shared" si="59"/>
        <v>0</v>
      </c>
      <c r="AL109" s="43">
        <v>0</v>
      </c>
      <c r="AM109" s="43">
        <v>0</v>
      </c>
      <c r="AN109" s="43">
        <v>0</v>
      </c>
      <c r="AO109" s="43">
        <v>0</v>
      </c>
      <c r="AP109" s="43">
        <v>0</v>
      </c>
      <c r="AQ109" s="38">
        <f t="shared" si="40"/>
        <v>0</v>
      </c>
      <c r="AR109" s="38">
        <f t="shared" si="40"/>
        <v>0</v>
      </c>
      <c r="AS109" s="38">
        <f t="shared" si="40"/>
        <v>0</v>
      </c>
      <c r="AT109" s="38">
        <f t="shared" si="40"/>
        <v>0</v>
      </c>
      <c r="AU109" s="38">
        <f t="shared" si="40"/>
        <v>0</v>
      </c>
      <c r="AV109" s="43">
        <f>AY109</f>
        <v>0</v>
      </c>
      <c r="AW109" s="43">
        <v>0</v>
      </c>
      <c r="AX109" s="43">
        <v>0</v>
      </c>
      <c r="AY109" s="43">
        <v>0</v>
      </c>
      <c r="AZ109" s="43">
        <v>0</v>
      </c>
      <c r="BA109" s="38">
        <f t="shared" ref="BA109:BE110" si="64">SUM(BA110:BA122)</f>
        <v>0</v>
      </c>
      <c r="BB109" s="38">
        <f t="shared" si="64"/>
        <v>0</v>
      </c>
      <c r="BC109" s="38">
        <f t="shared" si="64"/>
        <v>0</v>
      </c>
      <c r="BD109" s="38">
        <f t="shared" si="64"/>
        <v>0</v>
      </c>
      <c r="BE109" s="38">
        <f t="shared" si="64"/>
        <v>0</v>
      </c>
      <c r="BF109" s="43">
        <v>0</v>
      </c>
      <c r="BG109" s="43">
        <v>0</v>
      </c>
      <c r="BH109" s="43">
        <v>0</v>
      </c>
      <c r="BI109" s="43">
        <v>0</v>
      </c>
      <c r="BJ109" s="43">
        <v>0</v>
      </c>
      <c r="BK109" s="43">
        <f>BO109</f>
        <v>54.807379679999997</v>
      </c>
      <c r="BL109" s="43">
        <v>0</v>
      </c>
      <c r="BM109" s="43">
        <v>0</v>
      </c>
      <c r="BN109" s="43">
        <v>0</v>
      </c>
      <c r="BO109" s="43">
        <v>54.807379679999997</v>
      </c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38">
        <f t="shared" si="35"/>
        <v>54.807379679999997</v>
      </c>
      <c r="CA109" s="38">
        <f t="shared" si="35"/>
        <v>0</v>
      </c>
      <c r="CB109" s="38">
        <f t="shared" si="35"/>
        <v>0</v>
      </c>
      <c r="CC109" s="38">
        <f t="shared" si="35"/>
        <v>0</v>
      </c>
      <c r="CD109" s="38">
        <f t="shared" si="35"/>
        <v>54.807379679999997</v>
      </c>
      <c r="CE109" s="34">
        <f t="shared" si="48"/>
        <v>54.807379679999997</v>
      </c>
      <c r="CF109" s="34">
        <f t="shared" si="48"/>
        <v>0</v>
      </c>
      <c r="CG109" s="34">
        <f t="shared" si="48"/>
        <v>0</v>
      </c>
      <c r="CH109" s="34">
        <f t="shared" si="48"/>
        <v>0</v>
      </c>
      <c r="CI109" s="34">
        <f t="shared" si="49"/>
        <v>54.807379679999997</v>
      </c>
      <c r="CJ109" s="39" t="s">
        <v>246</v>
      </c>
    </row>
    <row r="110" spans="1:88" s="18" customFormat="1" ht="64.5" customHeight="1" x14ac:dyDescent="0.25">
      <c r="A110" s="49" t="s">
        <v>233</v>
      </c>
      <c r="B110" s="39" t="s">
        <v>235</v>
      </c>
      <c r="C110" s="52" t="s">
        <v>292</v>
      </c>
      <c r="D110" s="35" t="s">
        <v>159</v>
      </c>
      <c r="E110" s="35">
        <v>2024</v>
      </c>
      <c r="F110" s="35">
        <v>2024</v>
      </c>
      <c r="G110" s="35" t="s">
        <v>152</v>
      </c>
      <c r="H110" s="35" t="s">
        <v>152</v>
      </c>
      <c r="I110" s="38">
        <f>T110/1.05/1.044/1.042/1.043/1.044/1.043</f>
        <v>53.896526548755659</v>
      </c>
      <c r="J110" s="45" t="s">
        <v>196</v>
      </c>
      <c r="K110" s="35" t="s">
        <v>152</v>
      </c>
      <c r="L110" s="38">
        <f>W110/1.05/1.044/1.042/1.043/1.044/1.043</f>
        <v>0</v>
      </c>
      <c r="M110" s="45" t="s">
        <v>196</v>
      </c>
      <c r="N110" s="38" t="s">
        <v>152</v>
      </c>
      <c r="O110" s="38" t="s">
        <v>152</v>
      </c>
      <c r="P110" s="38" t="s">
        <v>152</v>
      </c>
      <c r="Q110" s="38" t="s">
        <v>152</v>
      </c>
      <c r="R110" s="35" t="s">
        <v>152</v>
      </c>
      <c r="S110" s="35" t="s">
        <v>152</v>
      </c>
      <c r="T110" s="38">
        <v>69.917744447999993</v>
      </c>
      <c r="U110" s="38">
        <f t="shared" si="47"/>
        <v>69.917744447999993</v>
      </c>
      <c r="V110" s="38">
        <v>0</v>
      </c>
      <c r="W110" s="38">
        <v>0</v>
      </c>
      <c r="X110" s="38">
        <v>0</v>
      </c>
      <c r="Y110" s="38">
        <v>0</v>
      </c>
      <c r="Z110" s="38" t="s">
        <v>152</v>
      </c>
      <c r="AA110" s="38">
        <v>0</v>
      </c>
      <c r="AB110" s="38">
        <f t="shared" si="54"/>
        <v>0</v>
      </c>
      <c r="AC110" s="38">
        <v>0</v>
      </c>
      <c r="AD110" s="38">
        <v>0</v>
      </c>
      <c r="AE110" s="38">
        <v>0</v>
      </c>
      <c r="AF110" s="43">
        <v>0</v>
      </c>
      <c r="AG110" s="43">
        <f t="shared" si="59"/>
        <v>0</v>
      </c>
      <c r="AH110" s="43">
        <f t="shared" si="59"/>
        <v>0</v>
      </c>
      <c r="AI110" s="43">
        <f t="shared" si="59"/>
        <v>0</v>
      </c>
      <c r="AJ110" s="43">
        <f t="shared" si="59"/>
        <v>0</v>
      </c>
      <c r="AK110" s="43">
        <f t="shared" si="59"/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38">
        <f t="shared" si="40"/>
        <v>0</v>
      </c>
      <c r="AR110" s="38">
        <f t="shared" si="40"/>
        <v>0</v>
      </c>
      <c r="AS110" s="38">
        <f t="shared" si="40"/>
        <v>0</v>
      </c>
      <c r="AT110" s="38">
        <f t="shared" si="40"/>
        <v>0</v>
      </c>
      <c r="AU110" s="38">
        <f t="shared" si="40"/>
        <v>0</v>
      </c>
      <c r="AV110" s="43">
        <v>0</v>
      </c>
      <c r="AW110" s="43">
        <v>0</v>
      </c>
      <c r="AX110" s="43">
        <v>0</v>
      </c>
      <c r="AY110" s="43">
        <v>0</v>
      </c>
      <c r="AZ110" s="43">
        <v>0</v>
      </c>
      <c r="BA110" s="38">
        <f t="shared" si="64"/>
        <v>0</v>
      </c>
      <c r="BB110" s="38">
        <f t="shared" si="64"/>
        <v>0</v>
      </c>
      <c r="BC110" s="38">
        <f t="shared" si="64"/>
        <v>0</v>
      </c>
      <c r="BD110" s="38">
        <f t="shared" si="64"/>
        <v>0</v>
      </c>
      <c r="BE110" s="38">
        <f t="shared" si="64"/>
        <v>0</v>
      </c>
      <c r="BF110" s="43">
        <f>BJ110</f>
        <v>69.917744447999993</v>
      </c>
      <c r="BG110" s="43">
        <v>0</v>
      </c>
      <c r="BH110" s="43">
        <v>0</v>
      </c>
      <c r="BI110" s="43">
        <v>0</v>
      </c>
      <c r="BJ110" s="43">
        <v>69.917744447999993</v>
      </c>
      <c r="BK110" s="43">
        <f>BN110</f>
        <v>0</v>
      </c>
      <c r="BL110" s="43">
        <v>0</v>
      </c>
      <c r="BM110" s="43">
        <v>0</v>
      </c>
      <c r="BN110" s="43">
        <v>0</v>
      </c>
      <c r="BO110" s="43">
        <v>0</v>
      </c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38">
        <f t="shared" si="35"/>
        <v>69.917744447999993</v>
      </c>
      <c r="CA110" s="38">
        <f t="shared" si="35"/>
        <v>0</v>
      </c>
      <c r="CB110" s="38">
        <f t="shared" si="35"/>
        <v>0</v>
      </c>
      <c r="CC110" s="38">
        <f t="shared" si="35"/>
        <v>0</v>
      </c>
      <c r="CD110" s="38">
        <f t="shared" si="35"/>
        <v>69.917744447999993</v>
      </c>
      <c r="CE110" s="34">
        <f t="shared" si="48"/>
        <v>69.917744447999993</v>
      </c>
      <c r="CF110" s="34">
        <f t="shared" si="48"/>
        <v>0</v>
      </c>
      <c r="CG110" s="34">
        <f t="shared" si="48"/>
        <v>0</v>
      </c>
      <c r="CH110" s="34">
        <f t="shared" si="48"/>
        <v>0</v>
      </c>
      <c r="CI110" s="34">
        <f t="shared" si="49"/>
        <v>69.917744447999993</v>
      </c>
      <c r="CJ110" s="39" t="s">
        <v>246</v>
      </c>
    </row>
    <row r="111" spans="1:88" s="18" customFormat="1" ht="46.5" customHeight="1" x14ac:dyDescent="0.25">
      <c r="A111" s="19"/>
      <c r="B111" s="19"/>
      <c r="C111" s="19"/>
      <c r="D111" s="23"/>
      <c r="E111" s="24"/>
      <c r="F111" s="19"/>
      <c r="G111" s="19"/>
      <c r="H111" s="14"/>
      <c r="I111" s="14"/>
      <c r="J111" s="25"/>
      <c r="K111" s="14"/>
      <c r="L111" s="14"/>
      <c r="M111" s="25"/>
      <c r="N111" s="19"/>
      <c r="O111" s="22"/>
      <c r="P111" s="23"/>
      <c r="Q111" s="22"/>
      <c r="R111" s="23"/>
      <c r="S111" s="22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4"/>
      <c r="CB111" s="14"/>
      <c r="CC111" s="14"/>
      <c r="CD111" s="14"/>
      <c r="CE111" s="19"/>
      <c r="CF111" s="14"/>
      <c r="CG111" s="14"/>
      <c r="CH111" s="14"/>
      <c r="CI111" s="14"/>
      <c r="CJ111" s="22"/>
    </row>
  </sheetData>
  <mergeCells count="40">
    <mergeCell ref="BZ23:CD23"/>
    <mergeCell ref="CE23:CI23"/>
    <mergeCell ref="AV23:AZ23"/>
    <mergeCell ref="BA23:BE23"/>
    <mergeCell ref="BF23:BJ23"/>
    <mergeCell ref="BK23:BO23"/>
    <mergeCell ref="BP23:BT23"/>
    <mergeCell ref="BU23:BY23"/>
    <mergeCell ref="AB23:AF23"/>
    <mergeCell ref="AG23:AK23"/>
    <mergeCell ref="AL23:AP23"/>
    <mergeCell ref="AQ23:AU23"/>
    <mergeCell ref="H22:M22"/>
    <mergeCell ref="N22:N24"/>
    <mergeCell ref="O22:O24"/>
    <mergeCell ref="P22:S22"/>
    <mergeCell ref="T22:U23"/>
    <mergeCell ref="V22:AA23"/>
    <mergeCell ref="A18:AK18"/>
    <mergeCell ref="A19:AK19"/>
    <mergeCell ref="A20:AK20"/>
    <mergeCell ref="BZ21:CJ21"/>
    <mergeCell ref="A22:A24"/>
    <mergeCell ref="B22:B24"/>
    <mergeCell ref="C22:C24"/>
    <mergeCell ref="D22:D24"/>
    <mergeCell ref="E22:E24"/>
    <mergeCell ref="F22:G23"/>
    <mergeCell ref="AB22:CI22"/>
    <mergeCell ref="CJ22:CJ24"/>
    <mergeCell ref="H23:J23"/>
    <mergeCell ref="K23:M23"/>
    <mergeCell ref="P23:Q23"/>
    <mergeCell ref="R23:S23"/>
    <mergeCell ref="A17:AK17"/>
    <mergeCell ref="A12:BF12"/>
    <mergeCell ref="A13:AK13"/>
    <mergeCell ref="A14:BF14"/>
    <mergeCell ref="A15:BF15"/>
    <mergeCell ref="A16:AK16"/>
  </mergeCells>
  <pageMargins left="0.19685039370078741" right="0.19685039370078741" top="0.35433070866141736" bottom="0.15748031496062992" header="0.31496062992125984" footer="0.31496062992125984"/>
  <pageSetup paperSize="8" scale="40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ha1NfqnFBhbtljzat0q/4JhTrr9I2fnYcmEqR1uxO1E=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vTKgDL2m4szuXlTlMTl2lp8i14BXkU76qnbkspct2JQ=</DigestValue>
    </Reference>
  </SignedInfo>
  <SignatureValue>xuWC3iqg9ZRWQXdxQNiKAfR8ImiAp4QaPPNAryTrXUyc4XusO8aHkQs0AOwMh6cH
EX3bmTuGdO7vBg8yMSIXtA==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Dbpi15mOJ2zJ/tHIg9TqGr7Vlbw=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fQm52OIITquNLI8JTv4JWqkENdQ=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fQm52OIITquNLI8JTv4JWqkENdQ=</DigestValue>
      </Reference>
      <Reference URI="/xl/sharedStrings.xml?ContentType=application/vnd.openxmlformats-officedocument.spreadsheetml.sharedStrings+xml">
        <DigestMethod Algorithm="http://www.w3.org/2000/09/xmldsig#sha1"/>
        <DigestValue>RD91/Gfi8Jw93o2usj3jKB43S7o=</DigestValue>
      </Reference>
      <Reference URI="/xl/styles.xml?ContentType=application/vnd.openxmlformats-officedocument.spreadsheetml.styles+xml">
        <DigestMethod Algorithm="http://www.w3.org/2000/09/xmldsig#sha1"/>
        <DigestValue>UXdsfAFx0xH15THL+I0C2XXPphk=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dTrlfpfq2nW2ZZB/udS2O/2oXJc=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NFHmTdPRQluBHYL8MduoP+/EIsE=</DigestValue>
      </Reference>
      <Reference URI="/xl/worksheets/sheet2.xml?ContentType=application/vnd.openxmlformats-officedocument.spreadsheetml.worksheet+xml">
        <DigestMethod Algorithm="http://www.w3.org/2000/09/xmldsig#sha1"/>
        <DigestValue>mqadorVbe1WjOmv1f/JVBJ0iyYc=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2020-08-21T01:42:37Z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2020-08-21T01:42:37Z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Лист1 (2)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2020-08-20T15:21:11Z</dcterms:modified>
</cp:coreProperties>
</file>